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8800" windowHeight="12345" activeTab="2"/>
  </bookViews>
  <sheets>
    <sheet name="Rekapitulace zakázky" sheetId="1" r:id="rId1"/>
    <sheet name="01 - prohlídky oblast Plzeň" sheetId="2" r:id="rId2"/>
    <sheet name="02 - prohlídky oblast Č. ..." sheetId="3" r:id="rId3"/>
    <sheet name="03 - revize OE Plzeň" sheetId="4" r:id="rId4"/>
    <sheet name="04 - revize OE Klatovy" sheetId="5" r:id="rId5"/>
    <sheet name="05 - revize SNTZ Plzeň" sheetId="6" r:id="rId6"/>
    <sheet name="06 - OE Č. Budějovice" sheetId="7" r:id="rId7"/>
    <sheet name="07 - OE Strakonice" sheetId="8" r:id="rId8"/>
    <sheet name="08 - OE Veselí n. L." sheetId="9" r:id="rId9"/>
    <sheet name="09 - SPS" sheetId="10" r:id="rId10"/>
  </sheets>
  <definedNames>
    <definedName name="_xlnm._FilterDatabase" localSheetId="1" hidden="1">'01 - prohlídky oblast Plzeň'!$C$116:$L$128</definedName>
    <definedName name="_xlnm._FilterDatabase" localSheetId="2" hidden="1">'02 - prohlídky oblast Č. ...'!$C$116:$L$132</definedName>
    <definedName name="_xlnm._FilterDatabase" localSheetId="3" hidden="1">'03 - revize OE Plzeň'!$C$116:$L$132</definedName>
    <definedName name="_xlnm._FilterDatabase" localSheetId="4" hidden="1">'04 - revize OE Klatovy'!$C$116:$L$148</definedName>
    <definedName name="_xlnm._FilterDatabase" localSheetId="5" hidden="1">'05 - revize SNTZ Plzeň'!$C$116:$L$136</definedName>
    <definedName name="_xlnm._FilterDatabase" localSheetId="6" hidden="1">'06 - OE Č. Budějovice'!$C$116:$L$144</definedName>
    <definedName name="_xlnm._FilterDatabase" localSheetId="7" hidden="1">'07 - OE Strakonice'!$C$116:$L$136</definedName>
    <definedName name="_xlnm._FilterDatabase" localSheetId="8" hidden="1">'08 - OE Veselí n. L.'!$C$116:$L$138</definedName>
    <definedName name="_xlnm._FilterDatabase" localSheetId="9" hidden="1">'09 - SPS'!$C$116:$L$122</definedName>
    <definedName name="_xlnm.Print_Titles" localSheetId="1">'01 - prohlídky oblast Plzeň'!$116:$116</definedName>
    <definedName name="_xlnm.Print_Titles" localSheetId="2">'02 - prohlídky oblast Č. ...'!$116:$116</definedName>
    <definedName name="_xlnm.Print_Titles" localSheetId="3">'03 - revize OE Plzeň'!$116:$116</definedName>
    <definedName name="_xlnm.Print_Titles" localSheetId="4">'04 - revize OE Klatovy'!$116:$116</definedName>
    <definedName name="_xlnm.Print_Titles" localSheetId="5">'05 - revize SNTZ Plzeň'!$116:$116</definedName>
    <definedName name="_xlnm.Print_Titles" localSheetId="6">'06 - OE Č. Budějovice'!$116:$116</definedName>
    <definedName name="_xlnm.Print_Titles" localSheetId="7">'07 - OE Strakonice'!$116:$116</definedName>
    <definedName name="_xlnm.Print_Titles" localSheetId="8">'08 - OE Veselí n. L.'!$116:$116</definedName>
    <definedName name="_xlnm.Print_Titles" localSheetId="9">'09 - SPS'!$116:$116</definedName>
    <definedName name="_xlnm.Print_Titles" localSheetId="0">'Rekapitulace zakázky'!$92:$92</definedName>
    <definedName name="_xlnm.Print_Area" localSheetId="1">'01 - prohlídky oblast Plzeň'!$C$4:$K$76,'01 - prohlídky oblast Plzeň'!$C$82:$K$98,'01 - prohlídky oblast Plzeň'!$C$104:$L$128</definedName>
    <definedName name="_xlnm.Print_Area" localSheetId="2">'02 - prohlídky oblast Č. ...'!$C$4:$K$76,'02 - prohlídky oblast Č. ...'!$C$82:$K$98,'02 - prohlídky oblast Č. ...'!$C$104:$L$132</definedName>
    <definedName name="_xlnm.Print_Area" localSheetId="3">'03 - revize OE Plzeň'!$C$4:$K$76,'03 - revize OE Plzeň'!$C$82:$K$98,'03 - revize OE Plzeň'!$C$104:$L$132</definedName>
    <definedName name="_xlnm.Print_Area" localSheetId="4">'04 - revize OE Klatovy'!$C$4:$K$76,'04 - revize OE Klatovy'!$C$82:$K$98,'04 - revize OE Klatovy'!$C$104:$L$148</definedName>
    <definedName name="_xlnm.Print_Area" localSheetId="5">'05 - revize SNTZ Plzeň'!$C$4:$K$76,'05 - revize SNTZ Plzeň'!$C$82:$K$98,'05 - revize SNTZ Plzeň'!$C$104:$L$136</definedName>
    <definedName name="_xlnm.Print_Area" localSheetId="6">'06 - OE Č. Budějovice'!$C$4:$K$76,'06 - OE Č. Budějovice'!$C$82:$K$98,'06 - OE Č. Budějovice'!$C$104:$L$144</definedName>
    <definedName name="_xlnm.Print_Area" localSheetId="7">'07 - OE Strakonice'!$C$4:$K$76,'07 - OE Strakonice'!$C$82:$K$98,'07 - OE Strakonice'!$C$104:$L$136</definedName>
    <definedName name="_xlnm.Print_Area" localSheetId="8">'08 - OE Veselí n. L.'!$C$4:$K$76,'08 - OE Veselí n. L.'!$C$82:$K$98,'08 - OE Veselí n. L.'!$C$104:$L$138</definedName>
    <definedName name="_xlnm.Print_Area" localSheetId="9">'09 - SPS'!$C$4:$K$76,'09 - SPS'!$C$82:$K$98,'09 - SPS'!$C$104:$L$122</definedName>
    <definedName name="_xlnm.Print_Area" localSheetId="0">'Rekapitulace zakázky'!$D$4:$AO$76,'Rekapitulace zakázky'!$C$82:$AQ$104</definedName>
  </definedNames>
  <calcPr calcId="162913"/>
</workbook>
</file>

<file path=xl/calcChain.xml><?xml version="1.0" encoding="utf-8"?>
<calcChain xmlns="http://schemas.openxmlformats.org/spreadsheetml/2006/main">
  <c r="K39" i="10" l="1"/>
  <c r="K38" i="10"/>
  <c r="BA103" i="1"/>
  <c r="K37" i="10"/>
  <c r="AZ103" i="1"/>
  <c r="BI121" i="10"/>
  <c r="BH121" i="10"/>
  <c r="BG121" i="10"/>
  <c r="BF121" i="10"/>
  <c r="X121" i="10"/>
  <c r="V121" i="10"/>
  <c r="T121" i="10"/>
  <c r="P121" i="10"/>
  <c r="BI119" i="10"/>
  <c r="BH119" i="10"/>
  <c r="BG119" i="10"/>
  <c r="BF119" i="10"/>
  <c r="X119" i="10"/>
  <c r="V119" i="10"/>
  <c r="T119" i="10"/>
  <c r="P119" i="10"/>
  <c r="J114" i="10"/>
  <c r="J113" i="10"/>
  <c r="F113" i="10"/>
  <c r="F111" i="10"/>
  <c r="E109" i="10"/>
  <c r="J92" i="10"/>
  <c r="J91" i="10"/>
  <c r="F91" i="10"/>
  <c r="F89" i="10"/>
  <c r="E87" i="10"/>
  <c r="J18" i="10"/>
  <c r="E18" i="10"/>
  <c r="F114" i="10"/>
  <c r="J17" i="10"/>
  <c r="J12" i="10"/>
  <c r="J111" i="10" s="1"/>
  <c r="E7" i="10"/>
  <c r="E107" i="10"/>
  <c r="K39" i="9"/>
  <c r="K38" i="9"/>
  <c r="BA102" i="1"/>
  <c r="K37" i="9"/>
  <c r="AZ102" i="1" s="1"/>
  <c r="BI137" i="9"/>
  <c r="BH137" i="9"/>
  <c r="BG137" i="9"/>
  <c r="BF137" i="9"/>
  <c r="X137" i="9"/>
  <c r="V137" i="9"/>
  <c r="T137" i="9"/>
  <c r="P137" i="9"/>
  <c r="BI135" i="9"/>
  <c r="BH135" i="9"/>
  <c r="BG135" i="9"/>
  <c r="BF135" i="9"/>
  <c r="X135" i="9"/>
  <c r="V135" i="9"/>
  <c r="T135" i="9"/>
  <c r="P135" i="9"/>
  <c r="BI133" i="9"/>
  <c r="BH133" i="9"/>
  <c r="BG133" i="9"/>
  <c r="BF133" i="9"/>
  <c r="X133" i="9"/>
  <c r="V133" i="9"/>
  <c r="T133" i="9"/>
  <c r="P133" i="9"/>
  <c r="BI131" i="9"/>
  <c r="BH131" i="9"/>
  <c r="BG131" i="9"/>
  <c r="BF131" i="9"/>
  <c r="X131" i="9"/>
  <c r="V131" i="9"/>
  <c r="T131" i="9"/>
  <c r="P131" i="9"/>
  <c r="BI129" i="9"/>
  <c r="BH129" i="9"/>
  <c r="BG129" i="9"/>
  <c r="BF129" i="9"/>
  <c r="X129" i="9"/>
  <c r="V129" i="9"/>
  <c r="T129" i="9"/>
  <c r="P129" i="9"/>
  <c r="BI127" i="9"/>
  <c r="BH127" i="9"/>
  <c r="BG127" i="9"/>
  <c r="BF127" i="9"/>
  <c r="X127" i="9"/>
  <c r="V127" i="9"/>
  <c r="T127" i="9"/>
  <c r="P127" i="9"/>
  <c r="BI125" i="9"/>
  <c r="BH125" i="9"/>
  <c r="BG125" i="9"/>
  <c r="BF125" i="9"/>
  <c r="X125" i="9"/>
  <c r="V125" i="9"/>
  <c r="T125" i="9"/>
  <c r="P125" i="9"/>
  <c r="BI123" i="9"/>
  <c r="BH123" i="9"/>
  <c r="BG123" i="9"/>
  <c r="BF123" i="9"/>
  <c r="X123" i="9"/>
  <c r="V123" i="9"/>
  <c r="T123" i="9"/>
  <c r="P123" i="9"/>
  <c r="BI121" i="9"/>
  <c r="BH121" i="9"/>
  <c r="BG121" i="9"/>
  <c r="BF121" i="9"/>
  <c r="X121" i="9"/>
  <c r="V121" i="9"/>
  <c r="T121" i="9"/>
  <c r="P121" i="9"/>
  <c r="BI119" i="9"/>
  <c r="BH119" i="9"/>
  <c r="BG119" i="9"/>
  <c r="BF119" i="9"/>
  <c r="X119" i="9"/>
  <c r="V119" i="9"/>
  <c r="T119" i="9"/>
  <c r="P119" i="9"/>
  <c r="J114" i="9"/>
  <c r="J113" i="9"/>
  <c r="F113" i="9"/>
  <c r="F111" i="9"/>
  <c r="E109" i="9"/>
  <c r="J92" i="9"/>
  <c r="J91" i="9"/>
  <c r="F91" i="9"/>
  <c r="F89" i="9"/>
  <c r="E87" i="9"/>
  <c r="J18" i="9"/>
  <c r="E18" i="9"/>
  <c r="F114" i="9"/>
  <c r="J17" i="9"/>
  <c r="J12" i="9"/>
  <c r="J111" i="9" s="1"/>
  <c r="E7" i="9"/>
  <c r="E107" i="9"/>
  <c r="K39" i="8"/>
  <c r="K38" i="8"/>
  <c r="BA101" i="1"/>
  <c r="K37" i="8"/>
  <c r="AZ101" i="1"/>
  <c r="BI135" i="8"/>
  <c r="BH135" i="8"/>
  <c r="BG135" i="8"/>
  <c r="BF135" i="8"/>
  <c r="X135" i="8"/>
  <c r="V135" i="8"/>
  <c r="T135" i="8"/>
  <c r="P135" i="8"/>
  <c r="BI133" i="8"/>
  <c r="BH133" i="8"/>
  <c r="BG133" i="8"/>
  <c r="BF133" i="8"/>
  <c r="X133" i="8"/>
  <c r="V133" i="8"/>
  <c r="T133" i="8"/>
  <c r="P133" i="8"/>
  <c r="BI131" i="8"/>
  <c r="BH131" i="8"/>
  <c r="BG131" i="8"/>
  <c r="BF131" i="8"/>
  <c r="X131" i="8"/>
  <c r="V131" i="8"/>
  <c r="T131" i="8"/>
  <c r="P131" i="8"/>
  <c r="BI129" i="8"/>
  <c r="BH129" i="8"/>
  <c r="BG129" i="8"/>
  <c r="BF129" i="8"/>
  <c r="X129" i="8"/>
  <c r="V129" i="8"/>
  <c r="T129" i="8"/>
  <c r="P129" i="8"/>
  <c r="BI127" i="8"/>
  <c r="BH127" i="8"/>
  <c r="BG127" i="8"/>
  <c r="BF127" i="8"/>
  <c r="X127" i="8"/>
  <c r="V127" i="8"/>
  <c r="T127" i="8"/>
  <c r="P127" i="8"/>
  <c r="BI125" i="8"/>
  <c r="BH125" i="8"/>
  <c r="BG125" i="8"/>
  <c r="BF125" i="8"/>
  <c r="X125" i="8"/>
  <c r="V125" i="8"/>
  <c r="T125" i="8"/>
  <c r="P125" i="8"/>
  <c r="BI123" i="8"/>
  <c r="BH123" i="8"/>
  <c r="BG123" i="8"/>
  <c r="BF123" i="8"/>
  <c r="X123" i="8"/>
  <c r="V123" i="8"/>
  <c r="T123" i="8"/>
  <c r="P123" i="8"/>
  <c r="BI121" i="8"/>
  <c r="BH121" i="8"/>
  <c r="BG121" i="8"/>
  <c r="BF121" i="8"/>
  <c r="X121" i="8"/>
  <c r="V121" i="8"/>
  <c r="T121" i="8"/>
  <c r="P121" i="8"/>
  <c r="BI119" i="8"/>
  <c r="BH119" i="8"/>
  <c r="BG119" i="8"/>
  <c r="BF119" i="8"/>
  <c r="X119" i="8"/>
  <c r="V119" i="8"/>
  <c r="T119" i="8"/>
  <c r="P119" i="8"/>
  <c r="J114" i="8"/>
  <c r="J113" i="8"/>
  <c r="F113" i="8"/>
  <c r="F111" i="8"/>
  <c r="E109" i="8"/>
  <c r="J92" i="8"/>
  <c r="J91" i="8"/>
  <c r="F91" i="8"/>
  <c r="F89" i="8"/>
  <c r="E87" i="8"/>
  <c r="J18" i="8"/>
  <c r="E18" i="8"/>
  <c r="F114" i="8" s="1"/>
  <c r="J17" i="8"/>
  <c r="J12" i="8"/>
  <c r="J89" i="8"/>
  <c r="E7" i="8"/>
  <c r="E107" i="8" s="1"/>
  <c r="K39" i="7"/>
  <c r="K38" i="7"/>
  <c r="BA100" i="1" s="1"/>
  <c r="K37" i="7"/>
  <c r="AZ100" i="1"/>
  <c r="BI143" i="7"/>
  <c r="BH143" i="7"/>
  <c r="BG143" i="7"/>
  <c r="BF143" i="7"/>
  <c r="X143" i="7"/>
  <c r="V143" i="7"/>
  <c r="T143" i="7"/>
  <c r="P143" i="7"/>
  <c r="BI141" i="7"/>
  <c r="BH141" i="7"/>
  <c r="BG141" i="7"/>
  <c r="BF141" i="7"/>
  <c r="X141" i="7"/>
  <c r="V141" i="7"/>
  <c r="T141" i="7"/>
  <c r="P141" i="7"/>
  <c r="BI139" i="7"/>
  <c r="BH139" i="7"/>
  <c r="BG139" i="7"/>
  <c r="BF139" i="7"/>
  <c r="X139" i="7"/>
  <c r="V139" i="7"/>
  <c r="T139" i="7"/>
  <c r="P139" i="7"/>
  <c r="BI137" i="7"/>
  <c r="BH137" i="7"/>
  <c r="BG137" i="7"/>
  <c r="BF137" i="7"/>
  <c r="X137" i="7"/>
  <c r="V137" i="7"/>
  <c r="T137" i="7"/>
  <c r="P137" i="7"/>
  <c r="BI135" i="7"/>
  <c r="BH135" i="7"/>
  <c r="BG135" i="7"/>
  <c r="BF135" i="7"/>
  <c r="X135" i="7"/>
  <c r="V135" i="7"/>
  <c r="T135" i="7"/>
  <c r="P135" i="7"/>
  <c r="BI133" i="7"/>
  <c r="BH133" i="7"/>
  <c r="BG133" i="7"/>
  <c r="BF133" i="7"/>
  <c r="X133" i="7"/>
  <c r="V133" i="7"/>
  <c r="T133" i="7"/>
  <c r="P133" i="7"/>
  <c r="BI131" i="7"/>
  <c r="BH131" i="7"/>
  <c r="BG131" i="7"/>
  <c r="BF131" i="7"/>
  <c r="X131" i="7"/>
  <c r="V131" i="7"/>
  <c r="T131" i="7"/>
  <c r="P131" i="7"/>
  <c r="BI129" i="7"/>
  <c r="BH129" i="7"/>
  <c r="BG129" i="7"/>
  <c r="BF129" i="7"/>
  <c r="X129" i="7"/>
  <c r="V129" i="7"/>
  <c r="T129" i="7"/>
  <c r="P129" i="7"/>
  <c r="BI127" i="7"/>
  <c r="BH127" i="7"/>
  <c r="BG127" i="7"/>
  <c r="BF127" i="7"/>
  <c r="X127" i="7"/>
  <c r="V127" i="7"/>
  <c r="T127" i="7"/>
  <c r="P127" i="7"/>
  <c r="BI125" i="7"/>
  <c r="BH125" i="7"/>
  <c r="BG125" i="7"/>
  <c r="BF125" i="7"/>
  <c r="X125" i="7"/>
  <c r="V125" i="7"/>
  <c r="T125" i="7"/>
  <c r="P125" i="7"/>
  <c r="BI123" i="7"/>
  <c r="BH123" i="7"/>
  <c r="BG123" i="7"/>
  <c r="BF123" i="7"/>
  <c r="X123" i="7"/>
  <c r="V123" i="7"/>
  <c r="T123" i="7"/>
  <c r="P123" i="7"/>
  <c r="BI121" i="7"/>
  <c r="BH121" i="7"/>
  <c r="BG121" i="7"/>
  <c r="BF121" i="7"/>
  <c r="X121" i="7"/>
  <c r="V121" i="7"/>
  <c r="T121" i="7"/>
  <c r="P121" i="7"/>
  <c r="BI119" i="7"/>
  <c r="BH119" i="7"/>
  <c r="BG119" i="7"/>
  <c r="BF119" i="7"/>
  <c r="X119" i="7"/>
  <c r="V119" i="7"/>
  <c r="T119" i="7"/>
  <c r="P119" i="7"/>
  <c r="J114" i="7"/>
  <c r="J113" i="7"/>
  <c r="F113" i="7"/>
  <c r="F111" i="7"/>
  <c r="E109" i="7"/>
  <c r="J92" i="7"/>
  <c r="J91" i="7"/>
  <c r="F91" i="7"/>
  <c r="F89" i="7"/>
  <c r="E87" i="7"/>
  <c r="J18" i="7"/>
  <c r="E18" i="7"/>
  <c r="F114" i="7"/>
  <c r="J17" i="7"/>
  <c r="J12" i="7"/>
  <c r="J89" i="7"/>
  <c r="E7" i="7"/>
  <c r="E85" i="7" s="1"/>
  <c r="K39" i="6"/>
  <c r="K38" i="6"/>
  <c r="BA99" i="1"/>
  <c r="K37" i="6"/>
  <c r="AZ99" i="1"/>
  <c r="BI135" i="6"/>
  <c r="BH135" i="6"/>
  <c r="BG135" i="6"/>
  <c r="BF135" i="6"/>
  <c r="X135" i="6"/>
  <c r="V135" i="6"/>
  <c r="T135" i="6"/>
  <c r="P135" i="6"/>
  <c r="BI133" i="6"/>
  <c r="BH133" i="6"/>
  <c r="BG133" i="6"/>
  <c r="BF133" i="6"/>
  <c r="X133" i="6"/>
  <c r="V133" i="6"/>
  <c r="T133" i="6"/>
  <c r="P133" i="6"/>
  <c r="BI131" i="6"/>
  <c r="BH131" i="6"/>
  <c r="BG131" i="6"/>
  <c r="BF131" i="6"/>
  <c r="X131" i="6"/>
  <c r="V131" i="6"/>
  <c r="T131" i="6"/>
  <c r="P131" i="6"/>
  <c r="BI129" i="6"/>
  <c r="BH129" i="6"/>
  <c r="BG129" i="6"/>
  <c r="BF129" i="6"/>
  <c r="X129" i="6"/>
  <c r="V129" i="6"/>
  <c r="T129" i="6"/>
  <c r="P129" i="6"/>
  <c r="BI127" i="6"/>
  <c r="BH127" i="6"/>
  <c r="BG127" i="6"/>
  <c r="BF127" i="6"/>
  <c r="X127" i="6"/>
  <c r="V127" i="6"/>
  <c r="T127" i="6"/>
  <c r="P127" i="6"/>
  <c r="BI125" i="6"/>
  <c r="BH125" i="6"/>
  <c r="BG125" i="6"/>
  <c r="BF125" i="6"/>
  <c r="X125" i="6"/>
  <c r="V125" i="6"/>
  <c r="T125" i="6"/>
  <c r="P125" i="6"/>
  <c r="BI123" i="6"/>
  <c r="BH123" i="6"/>
  <c r="BG123" i="6"/>
  <c r="BF123" i="6"/>
  <c r="X123" i="6"/>
  <c r="V123" i="6"/>
  <c r="T123" i="6"/>
  <c r="P123" i="6"/>
  <c r="BI121" i="6"/>
  <c r="BH121" i="6"/>
  <c r="BG121" i="6"/>
  <c r="BF121" i="6"/>
  <c r="X121" i="6"/>
  <c r="V121" i="6"/>
  <c r="T121" i="6"/>
  <c r="P121" i="6"/>
  <c r="BI119" i="6"/>
  <c r="BH119" i="6"/>
  <c r="BG119" i="6"/>
  <c r="BF119" i="6"/>
  <c r="X119" i="6"/>
  <c r="V119" i="6"/>
  <c r="T119" i="6"/>
  <c r="P119" i="6"/>
  <c r="J114" i="6"/>
  <c r="J113" i="6"/>
  <c r="F113" i="6"/>
  <c r="F111" i="6"/>
  <c r="E109" i="6"/>
  <c r="J92" i="6"/>
  <c r="J91" i="6"/>
  <c r="F91" i="6"/>
  <c r="F89" i="6"/>
  <c r="E87" i="6"/>
  <c r="J18" i="6"/>
  <c r="E18" i="6"/>
  <c r="F114" i="6"/>
  <c r="J17" i="6"/>
  <c r="J12" i="6"/>
  <c r="J111" i="6" s="1"/>
  <c r="E7" i="6"/>
  <c r="E107" i="6"/>
  <c r="K39" i="5"/>
  <c r="K38" i="5"/>
  <c r="BA98" i="1"/>
  <c r="K37" i="5"/>
  <c r="AZ98" i="1" s="1"/>
  <c r="BI147" i="5"/>
  <c r="BH147" i="5"/>
  <c r="BG147" i="5"/>
  <c r="BF147" i="5"/>
  <c r="X147" i="5"/>
  <c r="V147" i="5"/>
  <c r="T147" i="5"/>
  <c r="P147" i="5"/>
  <c r="BI145" i="5"/>
  <c r="BH145" i="5"/>
  <c r="BG145" i="5"/>
  <c r="BF145" i="5"/>
  <c r="X145" i="5"/>
  <c r="V145" i="5"/>
  <c r="T145" i="5"/>
  <c r="P145" i="5"/>
  <c r="BI143" i="5"/>
  <c r="BH143" i="5"/>
  <c r="BG143" i="5"/>
  <c r="BF143" i="5"/>
  <c r="X143" i="5"/>
  <c r="V143" i="5"/>
  <c r="T143" i="5"/>
  <c r="P143" i="5"/>
  <c r="BI141" i="5"/>
  <c r="BH141" i="5"/>
  <c r="BG141" i="5"/>
  <c r="BF141" i="5"/>
  <c r="X141" i="5"/>
  <c r="V141" i="5"/>
  <c r="T141" i="5"/>
  <c r="P141" i="5"/>
  <c r="BI139" i="5"/>
  <c r="BH139" i="5"/>
  <c r="BG139" i="5"/>
  <c r="BF139" i="5"/>
  <c r="X139" i="5"/>
  <c r="V139" i="5"/>
  <c r="T139" i="5"/>
  <c r="P139" i="5"/>
  <c r="BI137" i="5"/>
  <c r="BH137" i="5"/>
  <c r="BG137" i="5"/>
  <c r="BF137" i="5"/>
  <c r="X137" i="5"/>
  <c r="V137" i="5"/>
  <c r="T137" i="5"/>
  <c r="P137" i="5"/>
  <c r="BI135" i="5"/>
  <c r="BH135" i="5"/>
  <c r="BG135" i="5"/>
  <c r="BF135" i="5"/>
  <c r="X135" i="5"/>
  <c r="V135" i="5"/>
  <c r="T135" i="5"/>
  <c r="P135" i="5"/>
  <c r="BI133" i="5"/>
  <c r="BH133" i="5"/>
  <c r="BG133" i="5"/>
  <c r="BF133" i="5"/>
  <c r="X133" i="5"/>
  <c r="V133" i="5"/>
  <c r="T133" i="5"/>
  <c r="P133" i="5"/>
  <c r="BI131" i="5"/>
  <c r="BH131" i="5"/>
  <c r="BG131" i="5"/>
  <c r="BF131" i="5"/>
  <c r="X131" i="5"/>
  <c r="V131" i="5"/>
  <c r="T131" i="5"/>
  <c r="P131" i="5"/>
  <c r="BI129" i="5"/>
  <c r="BH129" i="5"/>
  <c r="BG129" i="5"/>
  <c r="BF129" i="5"/>
  <c r="X129" i="5"/>
  <c r="V129" i="5"/>
  <c r="T129" i="5"/>
  <c r="P129" i="5"/>
  <c r="BI127" i="5"/>
  <c r="BH127" i="5"/>
  <c r="BG127" i="5"/>
  <c r="BF127" i="5"/>
  <c r="X127" i="5"/>
  <c r="V127" i="5"/>
  <c r="T127" i="5"/>
  <c r="P127" i="5"/>
  <c r="BI125" i="5"/>
  <c r="BH125" i="5"/>
  <c r="BG125" i="5"/>
  <c r="BF125" i="5"/>
  <c r="X125" i="5"/>
  <c r="V125" i="5"/>
  <c r="T125" i="5"/>
  <c r="P125" i="5"/>
  <c r="BI123" i="5"/>
  <c r="BH123" i="5"/>
  <c r="BG123" i="5"/>
  <c r="BF123" i="5"/>
  <c r="X123" i="5"/>
  <c r="V123" i="5"/>
  <c r="T123" i="5"/>
  <c r="P123" i="5"/>
  <c r="BI121" i="5"/>
  <c r="BH121" i="5"/>
  <c r="BG121" i="5"/>
  <c r="BF121" i="5"/>
  <c r="X121" i="5"/>
  <c r="V121" i="5"/>
  <c r="T121" i="5"/>
  <c r="P121" i="5"/>
  <c r="BI119" i="5"/>
  <c r="BH119" i="5"/>
  <c r="BG119" i="5"/>
  <c r="BF119" i="5"/>
  <c r="X119" i="5"/>
  <c r="V119" i="5"/>
  <c r="T119" i="5"/>
  <c r="P119" i="5"/>
  <c r="J114" i="5"/>
  <c r="J113" i="5"/>
  <c r="F113" i="5"/>
  <c r="F111" i="5"/>
  <c r="E109" i="5"/>
  <c r="J92" i="5"/>
  <c r="J91" i="5"/>
  <c r="F91" i="5"/>
  <c r="F89" i="5"/>
  <c r="E87" i="5"/>
  <c r="J18" i="5"/>
  <c r="E18" i="5"/>
  <c r="F114" i="5"/>
  <c r="J17" i="5"/>
  <c r="J12" i="5"/>
  <c r="J111" i="5" s="1"/>
  <c r="E7" i="5"/>
  <c r="E107" i="5" s="1"/>
  <c r="K39" i="4"/>
  <c r="K38" i="4"/>
  <c r="BA97" i="1"/>
  <c r="K37" i="4"/>
  <c r="AZ97" i="1"/>
  <c r="BI131" i="4"/>
  <c r="BH131" i="4"/>
  <c r="BG131" i="4"/>
  <c r="BF131" i="4"/>
  <c r="X131" i="4"/>
  <c r="V131" i="4"/>
  <c r="T131" i="4"/>
  <c r="P131" i="4"/>
  <c r="K131" i="4" s="1"/>
  <c r="BE131" i="4" s="1"/>
  <c r="BI129" i="4"/>
  <c r="BH129" i="4"/>
  <c r="BG129" i="4"/>
  <c r="BF129" i="4"/>
  <c r="X129" i="4"/>
  <c r="V129" i="4"/>
  <c r="T129" i="4"/>
  <c r="P129" i="4"/>
  <c r="BK129" i="4" s="1"/>
  <c r="BI127" i="4"/>
  <c r="BH127" i="4"/>
  <c r="BG127" i="4"/>
  <c r="BF127" i="4"/>
  <c r="X127" i="4"/>
  <c r="V127" i="4"/>
  <c r="T127" i="4"/>
  <c r="P127" i="4"/>
  <c r="BK127" i="4" s="1"/>
  <c r="BI125" i="4"/>
  <c r="BH125" i="4"/>
  <c r="BG125" i="4"/>
  <c r="BF125" i="4"/>
  <c r="X125" i="4"/>
  <c r="V125" i="4"/>
  <c r="T125" i="4"/>
  <c r="P125" i="4"/>
  <c r="BI123" i="4"/>
  <c r="BH123" i="4"/>
  <c r="BG123" i="4"/>
  <c r="BF123" i="4"/>
  <c r="X123" i="4"/>
  <c r="V123" i="4"/>
  <c r="T123" i="4"/>
  <c r="P123" i="4"/>
  <c r="K123" i="4" s="1"/>
  <c r="BE123" i="4" s="1"/>
  <c r="BI121" i="4"/>
  <c r="BH121" i="4"/>
  <c r="BG121" i="4"/>
  <c r="BF121" i="4"/>
  <c r="X121" i="4"/>
  <c r="V121" i="4"/>
  <c r="T121" i="4"/>
  <c r="P121" i="4"/>
  <c r="BK121" i="4" s="1"/>
  <c r="BI119" i="4"/>
  <c r="BH119" i="4"/>
  <c r="BG119" i="4"/>
  <c r="BF119" i="4"/>
  <c r="X119" i="4"/>
  <c r="V119" i="4"/>
  <c r="T119" i="4"/>
  <c r="P119" i="4"/>
  <c r="J114" i="4"/>
  <c r="J113" i="4"/>
  <c r="F113" i="4"/>
  <c r="F111" i="4"/>
  <c r="E109" i="4"/>
  <c r="J92" i="4"/>
  <c r="J91" i="4"/>
  <c r="F91" i="4"/>
  <c r="F89" i="4"/>
  <c r="E87" i="4"/>
  <c r="J18" i="4"/>
  <c r="E18" i="4"/>
  <c r="F92" i="4" s="1"/>
  <c r="J17" i="4"/>
  <c r="J12" i="4"/>
  <c r="J111" i="4"/>
  <c r="E7" i="4"/>
  <c r="E85" i="4" s="1"/>
  <c r="K39" i="3"/>
  <c r="K38" i="3"/>
  <c r="BA96" i="1" s="1"/>
  <c r="K37" i="3"/>
  <c r="AZ96" i="1"/>
  <c r="BI131" i="3"/>
  <c r="BH131" i="3"/>
  <c r="BG131" i="3"/>
  <c r="BF131" i="3"/>
  <c r="X131" i="3"/>
  <c r="V131" i="3"/>
  <c r="T131" i="3"/>
  <c r="P131" i="3"/>
  <c r="BI129" i="3"/>
  <c r="BH129" i="3"/>
  <c r="BG129" i="3"/>
  <c r="BF129" i="3"/>
  <c r="X129" i="3"/>
  <c r="V129" i="3"/>
  <c r="T129" i="3"/>
  <c r="P129" i="3"/>
  <c r="BI127" i="3"/>
  <c r="BH127" i="3"/>
  <c r="BG127" i="3"/>
  <c r="BF127" i="3"/>
  <c r="X127" i="3"/>
  <c r="V127" i="3"/>
  <c r="T127" i="3"/>
  <c r="P127" i="3"/>
  <c r="BI125" i="3"/>
  <c r="BH125" i="3"/>
  <c r="BG125" i="3"/>
  <c r="BF125" i="3"/>
  <c r="X125" i="3"/>
  <c r="V125" i="3"/>
  <c r="T125" i="3"/>
  <c r="P125" i="3"/>
  <c r="BI123" i="3"/>
  <c r="BH123" i="3"/>
  <c r="BG123" i="3"/>
  <c r="BF123" i="3"/>
  <c r="X123" i="3"/>
  <c r="V123" i="3"/>
  <c r="T123" i="3"/>
  <c r="P123" i="3"/>
  <c r="BI121" i="3"/>
  <c r="BH121" i="3"/>
  <c r="BG121" i="3"/>
  <c r="BF121" i="3"/>
  <c r="X121" i="3"/>
  <c r="V121" i="3"/>
  <c r="T121" i="3"/>
  <c r="P121" i="3"/>
  <c r="BI119" i="3"/>
  <c r="BH119" i="3"/>
  <c r="BG119" i="3"/>
  <c r="BF119" i="3"/>
  <c r="X119" i="3"/>
  <c r="V119" i="3"/>
  <c r="T119" i="3"/>
  <c r="P119" i="3"/>
  <c r="J114" i="3"/>
  <c r="J113" i="3"/>
  <c r="F113" i="3"/>
  <c r="F111" i="3"/>
  <c r="E109" i="3"/>
  <c r="J92" i="3"/>
  <c r="J91" i="3"/>
  <c r="F91" i="3"/>
  <c r="F89" i="3"/>
  <c r="E87" i="3"/>
  <c r="J18" i="3"/>
  <c r="E18" i="3"/>
  <c r="F114" i="3"/>
  <c r="J17" i="3"/>
  <c r="J12" i="3"/>
  <c r="J111" i="3" s="1"/>
  <c r="E7" i="3"/>
  <c r="E107" i="3" s="1"/>
  <c r="K39" i="2"/>
  <c r="K38" i="2"/>
  <c r="BA95" i="1"/>
  <c r="K37" i="2"/>
  <c r="AZ95" i="1" s="1"/>
  <c r="BI127" i="2"/>
  <c r="BH127" i="2"/>
  <c r="BG127" i="2"/>
  <c r="BF127" i="2"/>
  <c r="X127" i="2"/>
  <c r="V127" i="2"/>
  <c r="T127" i="2"/>
  <c r="P127" i="2"/>
  <c r="BI125" i="2"/>
  <c r="BH125" i="2"/>
  <c r="BG125" i="2"/>
  <c r="BF125" i="2"/>
  <c r="X125" i="2"/>
  <c r="V125" i="2"/>
  <c r="T125" i="2"/>
  <c r="P125" i="2"/>
  <c r="BI123" i="2"/>
  <c r="BH123" i="2"/>
  <c r="BG123" i="2"/>
  <c r="BF123" i="2"/>
  <c r="X123" i="2"/>
  <c r="V123" i="2"/>
  <c r="T123" i="2"/>
  <c r="P123" i="2"/>
  <c r="BI121" i="2"/>
  <c r="BH121" i="2"/>
  <c r="BG121" i="2"/>
  <c r="BF121" i="2"/>
  <c r="X121" i="2"/>
  <c r="V121" i="2"/>
  <c r="T121" i="2"/>
  <c r="P121" i="2"/>
  <c r="BI119" i="2"/>
  <c r="BH119" i="2"/>
  <c r="BG119" i="2"/>
  <c r="BF119" i="2"/>
  <c r="X119" i="2"/>
  <c r="V119" i="2"/>
  <c r="T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/>
  <c r="J17" i="2"/>
  <c r="J12" i="2"/>
  <c r="J111" i="2" s="1"/>
  <c r="E7" i="2"/>
  <c r="E85" i="2"/>
  <c r="L90" i="1"/>
  <c r="AM90" i="1"/>
  <c r="AM89" i="1"/>
  <c r="L89" i="1"/>
  <c r="AM87" i="1"/>
  <c r="L87" i="1"/>
  <c r="L85" i="1"/>
  <c r="L84" i="1"/>
  <c r="R121" i="10"/>
  <c r="Q121" i="10"/>
  <c r="R119" i="10"/>
  <c r="Q119" i="10"/>
  <c r="R137" i="9"/>
  <c r="Q137" i="9"/>
  <c r="R135" i="9"/>
  <c r="Q135" i="9"/>
  <c r="R133" i="9"/>
  <c r="Q133" i="9"/>
  <c r="R131" i="9"/>
  <c r="Q131" i="9"/>
  <c r="R129" i="9"/>
  <c r="Q129" i="9"/>
  <c r="R127" i="9"/>
  <c r="Q127" i="9"/>
  <c r="R125" i="9"/>
  <c r="Q125" i="9"/>
  <c r="R123" i="9"/>
  <c r="R121" i="9"/>
  <c r="Q121" i="9"/>
  <c r="Q119" i="9"/>
  <c r="Q135" i="8"/>
  <c r="R131" i="8"/>
  <c r="R129" i="8"/>
  <c r="Q129" i="8"/>
  <c r="Q125" i="8"/>
  <c r="R123" i="8"/>
  <c r="R121" i="8"/>
  <c r="Q121" i="8"/>
  <c r="R119" i="8"/>
  <c r="R143" i="7"/>
  <c r="Q141" i="7"/>
  <c r="Q139" i="7"/>
  <c r="R137" i="7"/>
  <c r="R135" i="7"/>
  <c r="Q135" i="7"/>
  <c r="BK135" i="7"/>
  <c r="Q131" i="7"/>
  <c r="R129" i="7"/>
  <c r="Q129" i="7"/>
  <c r="Q127" i="7"/>
  <c r="Q123" i="7"/>
  <c r="R121" i="7"/>
  <c r="Q121" i="7"/>
  <c r="BK119" i="7"/>
  <c r="R135" i="6"/>
  <c r="Q133" i="6"/>
  <c r="R131" i="6"/>
  <c r="R129" i="6"/>
  <c r="R127" i="6"/>
  <c r="R125" i="6"/>
  <c r="Q123" i="6"/>
  <c r="R121" i="6"/>
  <c r="Q121" i="6"/>
  <c r="R119" i="6"/>
  <c r="Q119" i="6"/>
  <c r="Q147" i="5"/>
  <c r="R141" i="5"/>
  <c r="Q139" i="5"/>
  <c r="R137" i="5"/>
  <c r="BK137" i="5"/>
  <c r="K131" i="5"/>
  <c r="R129" i="5"/>
  <c r="Q123" i="5"/>
  <c r="R121" i="5"/>
  <c r="R131" i="4"/>
  <c r="R129" i="4"/>
  <c r="Q127" i="4"/>
  <c r="R125" i="4"/>
  <c r="R121" i="4"/>
  <c r="R131" i="3"/>
  <c r="Q127" i="3"/>
  <c r="Q123" i="3"/>
  <c r="R121" i="3"/>
  <c r="Q127" i="2"/>
  <c r="Q125" i="2"/>
  <c r="K125" i="2"/>
  <c r="Q123" i="2"/>
  <c r="R121" i="2"/>
  <c r="R119" i="2"/>
  <c r="F38" i="9"/>
  <c r="R147" i="5"/>
  <c r="R145" i="5"/>
  <c r="Q143" i="5"/>
  <c r="K143" i="5"/>
  <c r="K139" i="5"/>
  <c r="Q137" i="5"/>
  <c r="Q135" i="5"/>
  <c r="R133" i="5"/>
  <c r="Q133" i="5"/>
  <c r="R131" i="5"/>
  <c r="Q129" i="5"/>
  <c r="R127" i="5"/>
  <c r="R125" i="5"/>
  <c r="Q121" i="5"/>
  <c r="R119" i="5"/>
  <c r="Q129" i="4"/>
  <c r="Q125" i="4"/>
  <c r="Q123" i="4"/>
  <c r="Q121" i="4"/>
  <c r="Q119" i="4"/>
  <c r="Q129" i="3"/>
  <c r="R127" i="3"/>
  <c r="Q125" i="3"/>
  <c r="R123" i="3"/>
  <c r="R119" i="3"/>
  <c r="R125" i="2"/>
  <c r="Q121" i="2"/>
  <c r="AU94" i="1"/>
  <c r="Q123" i="9"/>
  <c r="R119" i="9"/>
  <c r="R135" i="8"/>
  <c r="R133" i="8"/>
  <c r="Q133" i="8"/>
  <c r="Q131" i="8"/>
  <c r="R127" i="8"/>
  <c r="Q127" i="8"/>
  <c r="R125" i="8"/>
  <c r="Q123" i="8"/>
  <c r="Q119" i="8"/>
  <c r="Q143" i="7"/>
  <c r="R141" i="7"/>
  <c r="R139" i="7"/>
  <c r="Q137" i="7"/>
  <c r="R133" i="7"/>
  <c r="Q133" i="7"/>
  <c r="R131" i="7"/>
  <c r="R127" i="7"/>
  <c r="K127" i="7"/>
  <c r="R125" i="7"/>
  <c r="Q125" i="7"/>
  <c r="R123" i="7"/>
  <c r="R119" i="7"/>
  <c r="Q119" i="7"/>
  <c r="Q135" i="6"/>
  <c r="R133" i="6"/>
  <c r="Q131" i="6"/>
  <c r="K131" i="6"/>
  <c r="Q129" i="6"/>
  <c r="K129" i="6"/>
  <c r="Q127" i="6"/>
  <c r="Q125" i="6"/>
  <c r="R123" i="6"/>
  <c r="BK147" i="5"/>
  <c r="Q145" i="5"/>
  <c r="R143" i="5"/>
  <c r="Q141" i="5"/>
  <c r="R139" i="5"/>
  <c r="R135" i="5"/>
  <c r="Q131" i="5"/>
  <c r="Q127" i="5"/>
  <c r="Q125" i="5"/>
  <c r="R123" i="5"/>
  <c r="Q119" i="5"/>
  <c r="Q131" i="4"/>
  <c r="R127" i="4"/>
  <c r="R123" i="4"/>
  <c r="R119" i="4"/>
  <c r="Q131" i="3"/>
  <c r="R129" i="3"/>
  <c r="R125" i="3"/>
  <c r="Q121" i="3"/>
  <c r="Q119" i="3"/>
  <c r="R127" i="2"/>
  <c r="R123" i="2"/>
  <c r="Q119" i="2"/>
  <c r="BK119" i="10"/>
  <c r="BK133" i="9"/>
  <c r="BK127" i="9"/>
  <c r="BK119" i="9"/>
  <c r="K131" i="8"/>
  <c r="BE131" i="8" s="1"/>
  <c r="BK129" i="8"/>
  <c r="BK125" i="8"/>
  <c r="K119" i="8"/>
  <c r="BE119" i="8" s="1"/>
  <c r="BK141" i="7"/>
  <c r="K139" i="7"/>
  <c r="BE139" i="7"/>
  <c r="BK137" i="7"/>
  <c r="BK131" i="6"/>
  <c r="K147" i="5"/>
  <c r="BE147" i="5"/>
  <c r="BK139" i="5"/>
  <c r="BK135" i="5"/>
  <c r="BK131" i="5"/>
  <c r="BK129" i="5"/>
  <c r="K127" i="5"/>
  <c r="BE127" i="5"/>
  <c r="K121" i="5"/>
  <c r="BE121" i="5"/>
  <c r="BK119" i="5"/>
  <c r="K119" i="4"/>
  <c r="BE119" i="4" s="1"/>
  <c r="BK119" i="2"/>
  <c r="BK121" i="10"/>
  <c r="BK137" i="9"/>
  <c r="BK135" i="9"/>
  <c r="BK125" i="9"/>
  <c r="BK121" i="9"/>
  <c r="BK135" i="8"/>
  <c r="K127" i="8"/>
  <c r="BE127" i="8"/>
  <c r="K123" i="8"/>
  <c r="BE123" i="8"/>
  <c r="BK121" i="8"/>
  <c r="BK133" i="7"/>
  <c r="K131" i="7"/>
  <c r="BE131" i="7"/>
  <c r="K129" i="7"/>
  <c r="BE129" i="7"/>
  <c r="BK127" i="7"/>
  <c r="BK121" i="7"/>
  <c r="BK129" i="6"/>
  <c r="BK127" i="6"/>
  <c r="BK125" i="6"/>
  <c r="BK143" i="5"/>
  <c r="K137" i="5"/>
  <c r="BE137" i="5"/>
  <c r="BK133" i="5"/>
  <c r="BK123" i="5"/>
  <c r="BK123" i="3"/>
  <c r="BK121" i="3"/>
  <c r="K123" i="2"/>
  <c r="BE123" i="2"/>
  <c r="BK131" i="9"/>
  <c r="BK129" i="9"/>
  <c r="BK133" i="8"/>
  <c r="K143" i="7"/>
  <c r="BE143" i="7"/>
  <c r="K135" i="7"/>
  <c r="BE135" i="7"/>
  <c r="BK125" i="7"/>
  <c r="K123" i="7"/>
  <c r="BE123" i="7" s="1"/>
  <c r="K119" i="7"/>
  <c r="BE119" i="7"/>
  <c r="BK135" i="6"/>
  <c r="BK133" i="6"/>
  <c r="BK123" i="6"/>
  <c r="BK121" i="6"/>
  <c r="BK119" i="6"/>
  <c r="BK145" i="5"/>
  <c r="K141" i="5"/>
  <c r="BE141" i="5"/>
  <c r="K125" i="5"/>
  <c r="BE125" i="5" s="1"/>
  <c r="BK125" i="4"/>
  <c r="BK131" i="3"/>
  <c r="BK129" i="3"/>
  <c r="K127" i="3"/>
  <c r="BE127" i="3"/>
  <c r="BK125" i="3"/>
  <c r="K119" i="3"/>
  <c r="BE119" i="3"/>
  <c r="K127" i="2"/>
  <c r="BE127" i="2" s="1"/>
  <c r="BK125" i="2"/>
  <c r="BK123" i="9"/>
  <c r="BK121" i="2"/>
  <c r="T118" i="2" l="1"/>
  <c r="T117" i="2" s="1"/>
  <c r="AW95" i="1" s="1"/>
  <c r="X118" i="2"/>
  <c r="X117" i="2" s="1"/>
  <c r="V118" i="3"/>
  <c r="V117" i="3"/>
  <c r="X118" i="3"/>
  <c r="X117" i="3" s="1"/>
  <c r="V118" i="4"/>
  <c r="V117" i="4"/>
  <c r="R118" i="4"/>
  <c r="R117" i="4" s="1"/>
  <c r="J96" i="4" s="1"/>
  <c r="K31" i="4" s="1"/>
  <c r="AT97" i="1" s="1"/>
  <c r="T118" i="5"/>
  <c r="T117" i="5" s="1"/>
  <c r="AW98" i="1" s="1"/>
  <c r="X118" i="5"/>
  <c r="X117" i="5" s="1"/>
  <c r="Q118" i="5"/>
  <c r="Q117" i="5"/>
  <c r="I96" i="5"/>
  <c r="K30" i="5" s="1"/>
  <c r="AS98" i="1" s="1"/>
  <c r="T118" i="6"/>
  <c r="T117" i="6"/>
  <c r="AW99" i="1" s="1"/>
  <c r="X118" i="6"/>
  <c r="X117" i="6"/>
  <c r="R118" i="6"/>
  <c r="J97" i="6" s="1"/>
  <c r="T118" i="7"/>
  <c r="T117" i="7"/>
  <c r="AW100" i="1"/>
  <c r="X118" i="7"/>
  <c r="X117" i="7" s="1"/>
  <c r="Q118" i="7"/>
  <c r="Q117" i="7"/>
  <c r="I96" i="7" s="1"/>
  <c r="K30" i="7" s="1"/>
  <c r="AS100" i="1" s="1"/>
  <c r="T118" i="8"/>
  <c r="T117" i="8" s="1"/>
  <c r="AW101" i="1" s="1"/>
  <c r="V118" i="8"/>
  <c r="V117" i="8"/>
  <c r="Q118" i="8"/>
  <c r="I97" i="8" s="1"/>
  <c r="V118" i="2"/>
  <c r="V117" i="2"/>
  <c r="Q118" i="2"/>
  <c r="Q117" i="2" s="1"/>
  <c r="I96" i="2" s="1"/>
  <c r="K30" i="2" s="1"/>
  <c r="AS95" i="1" s="1"/>
  <c r="T118" i="3"/>
  <c r="T117" i="3"/>
  <c r="AW96" i="1"/>
  <c r="Q118" i="3"/>
  <c r="I97" i="3" s="1"/>
  <c r="Q118" i="4"/>
  <c r="Q117" i="4"/>
  <c r="I96" i="4" s="1"/>
  <c r="K30" i="4" s="1"/>
  <c r="AS97" i="1" s="1"/>
  <c r="R118" i="2"/>
  <c r="R117" i="2" s="1"/>
  <c r="J96" i="2" s="1"/>
  <c r="K31" i="2" s="1"/>
  <c r="AT95" i="1" s="1"/>
  <c r="R118" i="3"/>
  <c r="J97" i="3" s="1"/>
  <c r="T118" i="4"/>
  <c r="T117" i="4"/>
  <c r="AW97" i="1" s="1"/>
  <c r="X118" i="4"/>
  <c r="X117" i="4"/>
  <c r="V118" i="5"/>
  <c r="V117" i="5" s="1"/>
  <c r="R118" i="5"/>
  <c r="R117" i="5"/>
  <c r="J96" i="5"/>
  <c r="K31" i="5" s="1"/>
  <c r="AT98" i="1" s="1"/>
  <c r="BK118" i="6"/>
  <c r="K118" i="6"/>
  <c r="K97" i="6" s="1"/>
  <c r="V118" i="6"/>
  <c r="V117" i="6"/>
  <c r="Q118" i="6"/>
  <c r="I97" i="6" s="1"/>
  <c r="V118" i="7"/>
  <c r="V117" i="7"/>
  <c r="R118" i="7"/>
  <c r="R117" i="7" s="1"/>
  <c r="J96" i="7" s="1"/>
  <c r="K31" i="7" s="1"/>
  <c r="AT100" i="1" s="1"/>
  <c r="X118" i="8"/>
  <c r="X117" i="8" s="1"/>
  <c r="R118" i="8"/>
  <c r="R117" i="8"/>
  <c r="J96" i="8" s="1"/>
  <c r="K31" i="8" s="1"/>
  <c r="AT101" i="1" s="1"/>
  <c r="BK118" i="9"/>
  <c r="K118" i="9" s="1"/>
  <c r="K97" i="9" s="1"/>
  <c r="T118" i="9"/>
  <c r="T117" i="9"/>
  <c r="AW102" i="1" s="1"/>
  <c r="V118" i="9"/>
  <c r="V117" i="9"/>
  <c r="X118" i="9"/>
  <c r="X117" i="9" s="1"/>
  <c r="Q118" i="9"/>
  <c r="Q117" i="9"/>
  <c r="I96" i="9"/>
  <c r="K30" i="9" s="1"/>
  <c r="AS102" i="1" s="1"/>
  <c r="R118" i="9"/>
  <c r="R117" i="9"/>
  <c r="J96" i="9" s="1"/>
  <c r="K31" i="9" s="1"/>
  <c r="AT102" i="1" s="1"/>
  <c r="BK118" i="10"/>
  <c r="K118" i="10" s="1"/>
  <c r="K97" i="10" s="1"/>
  <c r="T118" i="10"/>
  <c r="T117" i="10"/>
  <c r="AW103" i="1" s="1"/>
  <c r="V118" i="10"/>
  <c r="V117" i="10"/>
  <c r="X118" i="10"/>
  <c r="X117" i="10" s="1"/>
  <c r="Q118" i="10"/>
  <c r="Q117" i="10"/>
  <c r="I96" i="10"/>
  <c r="K30" i="10" s="1"/>
  <c r="AS103" i="1" s="1"/>
  <c r="R118" i="10"/>
  <c r="R117" i="10"/>
  <c r="J96" i="10" s="1"/>
  <c r="K31" i="10" s="1"/>
  <c r="AT103" i="1" s="1"/>
  <c r="J89" i="2"/>
  <c r="E107" i="2"/>
  <c r="E85" i="3"/>
  <c r="J89" i="3"/>
  <c r="E107" i="4"/>
  <c r="E85" i="5"/>
  <c r="J89" i="5"/>
  <c r="F92" i="5"/>
  <c r="J89" i="6"/>
  <c r="F92" i="6"/>
  <c r="BE129" i="6"/>
  <c r="BE131" i="6"/>
  <c r="F92" i="7"/>
  <c r="E107" i="7"/>
  <c r="J111" i="7"/>
  <c r="BE127" i="7"/>
  <c r="F92" i="8"/>
  <c r="J111" i="8"/>
  <c r="E85" i="9"/>
  <c r="J89" i="9"/>
  <c r="F92" i="9"/>
  <c r="F92" i="2"/>
  <c r="F92" i="3"/>
  <c r="J89" i="4"/>
  <c r="F114" i="4"/>
  <c r="BE139" i="5"/>
  <c r="BE102" i="1"/>
  <c r="BE125" i="2"/>
  <c r="BE131" i="5"/>
  <c r="BE143" i="5"/>
  <c r="E85" i="6"/>
  <c r="E85" i="8"/>
  <c r="E85" i="10"/>
  <c r="J89" i="10"/>
  <c r="F92" i="10"/>
  <c r="F36" i="2"/>
  <c r="BC95" i="1"/>
  <c r="K36" i="3"/>
  <c r="AY96" i="1" s="1"/>
  <c r="K36" i="8"/>
  <c r="AY101" i="1"/>
  <c r="K36" i="4"/>
  <c r="AY97" i="1" s="1"/>
  <c r="F36" i="6"/>
  <c r="BC99" i="1"/>
  <c r="F38" i="6"/>
  <c r="BE99" i="1" s="1"/>
  <c r="F39" i="9"/>
  <c r="BF102" i="1"/>
  <c r="BK127" i="2"/>
  <c r="K121" i="3"/>
  <c r="BE121" i="3"/>
  <c r="K129" i="3"/>
  <c r="BE129" i="3" s="1"/>
  <c r="K125" i="4"/>
  <c r="BE125" i="4"/>
  <c r="BK127" i="5"/>
  <c r="K145" i="5"/>
  <c r="BE145" i="5" s="1"/>
  <c r="BK123" i="7"/>
  <c r="K137" i="7"/>
  <c r="BE137" i="7" s="1"/>
  <c r="BK143" i="7"/>
  <c r="BK119" i="8"/>
  <c r="K125" i="8"/>
  <c r="BE125" i="8" s="1"/>
  <c r="K119" i="9"/>
  <c r="BE119" i="9"/>
  <c r="K123" i="9"/>
  <c r="BE123" i="9" s="1"/>
  <c r="K131" i="3"/>
  <c r="BE131" i="3"/>
  <c r="BK121" i="5"/>
  <c r="K135" i="6"/>
  <c r="BE135" i="6" s="1"/>
  <c r="K127" i="9"/>
  <c r="BE127" i="9"/>
  <c r="K133" i="9"/>
  <c r="BE133" i="9" s="1"/>
  <c r="K121" i="10"/>
  <c r="BE121" i="10"/>
  <c r="F39" i="3"/>
  <c r="BF96" i="1" s="1"/>
  <c r="F37" i="5"/>
  <c r="BD98" i="1"/>
  <c r="F39" i="6"/>
  <c r="BF99" i="1" s="1"/>
  <c r="K36" i="7"/>
  <c r="AY100" i="1"/>
  <c r="F38" i="8"/>
  <c r="BE101" i="1" s="1"/>
  <c r="F39" i="2"/>
  <c r="BF95" i="1"/>
  <c r="F37" i="4"/>
  <c r="BD97" i="1" s="1"/>
  <c r="F39" i="4"/>
  <c r="BF97" i="1"/>
  <c r="F39" i="5"/>
  <c r="BF98" i="1" s="1"/>
  <c r="K36" i="6"/>
  <c r="AY99" i="1"/>
  <c r="F36" i="7"/>
  <c r="BC100" i="1" s="1"/>
  <c r="F36" i="9"/>
  <c r="BC102" i="1"/>
  <c r="F37" i="9"/>
  <c r="BD102" i="1" s="1"/>
  <c r="F37" i="10"/>
  <c r="BD103" i="1"/>
  <c r="K121" i="2"/>
  <c r="BE121" i="2" s="1"/>
  <c r="K125" i="3"/>
  <c r="BE125" i="3"/>
  <c r="K121" i="4"/>
  <c r="BE121" i="4" s="1"/>
  <c r="K123" i="5"/>
  <c r="BE123" i="5"/>
  <c r="BK141" i="5"/>
  <c r="K125" i="6"/>
  <c r="BE125" i="6"/>
  <c r="K133" i="6"/>
  <c r="BE133" i="6" s="1"/>
  <c r="BK139" i="7"/>
  <c r="BK123" i="8"/>
  <c r="BK131" i="8"/>
  <c r="K121" i="9"/>
  <c r="BE121" i="9" s="1"/>
  <c r="K129" i="4"/>
  <c r="BE129" i="4"/>
  <c r="K133" i="7"/>
  <c r="BE133" i="7" s="1"/>
  <c r="K129" i="9"/>
  <c r="BE129" i="9"/>
  <c r="K137" i="9"/>
  <c r="BE137" i="9" s="1"/>
  <c r="F38" i="4"/>
  <c r="BE97" i="1"/>
  <c r="F38" i="5"/>
  <c r="BE98" i="1" s="1"/>
  <c r="F38" i="7"/>
  <c r="BE100" i="1"/>
  <c r="K36" i="9"/>
  <c r="AY102" i="1" s="1"/>
  <c r="F38" i="3"/>
  <c r="BE96" i="1"/>
  <c r="F36" i="4"/>
  <c r="BC97" i="1" s="1"/>
  <c r="F38" i="2"/>
  <c r="BE95" i="1"/>
  <c r="F37" i="3"/>
  <c r="BD96" i="1" s="1"/>
  <c r="F37" i="7"/>
  <c r="BD100" i="1"/>
  <c r="F37" i="8"/>
  <c r="BD101" i="1" s="1"/>
  <c r="K36" i="10"/>
  <c r="AY103" i="1"/>
  <c r="F39" i="10"/>
  <c r="BF103" i="1" s="1"/>
  <c r="K123" i="3"/>
  <c r="BE123" i="3"/>
  <c r="BK123" i="4"/>
  <c r="BK131" i="4"/>
  <c r="K119" i="5"/>
  <c r="BE119" i="5"/>
  <c r="K123" i="6"/>
  <c r="BE123" i="6" s="1"/>
  <c r="K121" i="7"/>
  <c r="BE121" i="7"/>
  <c r="BK129" i="7"/>
  <c r="K141" i="7"/>
  <c r="BE141" i="7"/>
  <c r="BK127" i="8"/>
  <c r="K133" i="8"/>
  <c r="BE133" i="8" s="1"/>
  <c r="BK123" i="2"/>
  <c r="BK127" i="3"/>
  <c r="BK125" i="5"/>
  <c r="K119" i="2"/>
  <c r="BE119" i="2"/>
  <c r="K125" i="9"/>
  <c r="BE125" i="9" s="1"/>
  <c r="K131" i="9"/>
  <c r="BE131" i="9"/>
  <c r="F36" i="5"/>
  <c r="BC98" i="1" s="1"/>
  <c r="F37" i="6"/>
  <c r="BD99" i="1"/>
  <c r="F37" i="2"/>
  <c r="BD95" i="1" s="1"/>
  <c r="K36" i="2"/>
  <c r="AY95" i="1"/>
  <c r="F36" i="3"/>
  <c r="BC96" i="1" s="1"/>
  <c r="K36" i="5"/>
  <c r="AY98" i="1"/>
  <c r="F39" i="7"/>
  <c r="BF100" i="1" s="1"/>
  <c r="F36" i="8"/>
  <c r="BC101" i="1"/>
  <c r="F39" i="8"/>
  <c r="BF101" i="1" s="1"/>
  <c r="F36" i="10"/>
  <c r="BC103" i="1"/>
  <c r="F38" i="10"/>
  <c r="BE103" i="1" s="1"/>
  <c r="BK119" i="4"/>
  <c r="K127" i="4"/>
  <c r="BE127" i="4"/>
  <c r="K135" i="5"/>
  <c r="BE135" i="5" s="1"/>
  <c r="K121" i="6"/>
  <c r="BE121" i="6"/>
  <c r="K127" i="6"/>
  <c r="BE127" i="6" s="1"/>
  <c r="K125" i="7"/>
  <c r="BE125" i="7"/>
  <c r="BK131" i="7"/>
  <c r="K121" i="8"/>
  <c r="BE121" i="8"/>
  <c r="K129" i="8"/>
  <c r="BE129" i="8" s="1"/>
  <c r="K135" i="8"/>
  <c r="BE135" i="8"/>
  <c r="BK119" i="3"/>
  <c r="K129" i="5"/>
  <c r="BE129" i="5" s="1"/>
  <c r="K133" i="5"/>
  <c r="BE133" i="5"/>
  <c r="K119" i="6"/>
  <c r="BE119" i="6" s="1"/>
  <c r="K135" i="9"/>
  <c r="BE135" i="9"/>
  <c r="K119" i="10"/>
  <c r="BE119" i="10"/>
  <c r="Q117" i="3" l="1"/>
  <c r="I96" i="3"/>
  <c r="K30" i="3"/>
  <c r="AS96" i="1"/>
  <c r="R117" i="3"/>
  <c r="J96" i="3"/>
  <c r="K31" i="3"/>
  <c r="AT96" i="1"/>
  <c r="J97" i="4"/>
  <c r="J97" i="5"/>
  <c r="BK117" i="6"/>
  <c r="K117" i="6"/>
  <c r="K96" i="6" s="1"/>
  <c r="Q117" i="6"/>
  <c r="I96" i="6"/>
  <c r="K30" i="6"/>
  <c r="AS99" i="1" s="1"/>
  <c r="R117" i="6"/>
  <c r="J96" i="6"/>
  <c r="K31" i="6"/>
  <c r="AT99" i="1" s="1"/>
  <c r="I97" i="7"/>
  <c r="J97" i="7"/>
  <c r="J97" i="8"/>
  <c r="Q117" i="8"/>
  <c r="I96" i="8"/>
  <c r="K30" i="8"/>
  <c r="AS101" i="1"/>
  <c r="I97" i="9"/>
  <c r="J97" i="9"/>
  <c r="I97" i="2"/>
  <c r="I97" i="4"/>
  <c r="I97" i="5"/>
  <c r="BK117" i="9"/>
  <c r="K117" i="9"/>
  <c r="K96" i="9"/>
  <c r="J97" i="2"/>
  <c r="I97" i="10"/>
  <c r="J97" i="10"/>
  <c r="BK117" i="10"/>
  <c r="K117" i="10" s="1"/>
  <c r="K96" i="10" s="1"/>
  <c r="BK118" i="4"/>
  <c r="K118" i="4"/>
  <c r="K97" i="4" s="1"/>
  <c r="BK118" i="2"/>
  <c r="K118" i="2"/>
  <c r="K97" i="2"/>
  <c r="BK118" i="5"/>
  <c r="K118" i="5"/>
  <c r="K97" i="5"/>
  <c r="BK118" i="7"/>
  <c r="K118" i="7" s="1"/>
  <c r="K97" i="7" s="1"/>
  <c r="BK118" i="8"/>
  <c r="K118" i="8"/>
  <c r="K97" i="8" s="1"/>
  <c r="BK118" i="3"/>
  <c r="K118" i="3"/>
  <c r="K97" i="3"/>
  <c r="AW94" i="1"/>
  <c r="K35" i="6"/>
  <c r="AX99" i="1" s="1"/>
  <c r="AV99" i="1" s="1"/>
  <c r="K35" i="8"/>
  <c r="AX101" i="1"/>
  <c r="AV101" i="1"/>
  <c r="BF94" i="1"/>
  <c r="W33" i="1" s="1"/>
  <c r="F35" i="9"/>
  <c r="BB102" i="1"/>
  <c r="BD94" i="1"/>
  <c r="W31" i="1" s="1"/>
  <c r="F35" i="6"/>
  <c r="BB99" i="1"/>
  <c r="BE94" i="1"/>
  <c r="W32" i="1" s="1"/>
  <c r="K35" i="2"/>
  <c r="AX95" i="1"/>
  <c r="AV95" i="1"/>
  <c r="BC94" i="1"/>
  <c r="W30" i="1"/>
  <c r="F35" i="2"/>
  <c r="BB95" i="1"/>
  <c r="K35" i="5"/>
  <c r="AX98" i="1"/>
  <c r="AV98" i="1" s="1"/>
  <c r="F35" i="7"/>
  <c r="BB100" i="1" s="1"/>
  <c r="F35" i="8"/>
  <c r="BB101" i="1" s="1"/>
  <c r="F35" i="10"/>
  <c r="BB103" i="1" s="1"/>
  <c r="K35" i="10"/>
  <c r="AX103" i="1" s="1"/>
  <c r="AV103" i="1" s="1"/>
  <c r="F35" i="3"/>
  <c r="BB96" i="1"/>
  <c r="K35" i="7"/>
  <c r="AX100" i="1"/>
  <c r="AV100" i="1" s="1"/>
  <c r="K35" i="9"/>
  <c r="AX102" i="1" s="1"/>
  <c r="AV102" i="1" s="1"/>
  <c r="K35" i="4"/>
  <c r="AX97" i="1"/>
  <c r="AV97" i="1" s="1"/>
  <c r="K35" i="3"/>
  <c r="AX96" i="1" s="1"/>
  <c r="AV96" i="1" s="1"/>
  <c r="F35" i="4"/>
  <c r="BB97" i="1"/>
  <c r="F35" i="5"/>
  <c r="BB98" i="1"/>
  <c r="BK117" i="4" l="1"/>
  <c r="K117" i="4" s="1"/>
  <c r="K96" i="4" s="1"/>
  <c r="BK117" i="5"/>
  <c r="K117" i="5" s="1"/>
  <c r="K96" i="5" s="1"/>
  <c r="BK117" i="8"/>
  <c r="K117" i="8"/>
  <c r="BK117" i="2"/>
  <c r="K117" i="2" s="1"/>
  <c r="K96" i="2" s="1"/>
  <c r="BK117" i="3"/>
  <c r="K117" i="3" s="1"/>
  <c r="K32" i="3" s="1"/>
  <c r="AG96" i="1" s="1"/>
  <c r="AN96" i="1" s="1"/>
  <c r="BK117" i="7"/>
  <c r="K117" i="7"/>
  <c r="AT94" i="1"/>
  <c r="AS94" i="1"/>
  <c r="BB94" i="1"/>
  <c r="W29" i="1" s="1"/>
  <c r="AY94" i="1"/>
  <c r="AK30" i="1" s="1"/>
  <c r="AZ94" i="1"/>
  <c r="BA94" i="1"/>
  <c r="K32" i="6"/>
  <c r="AG99" i="1" s="1"/>
  <c r="AN99" i="1" s="1"/>
  <c r="K32" i="8"/>
  <c r="AG101" i="1"/>
  <c r="AN101" i="1"/>
  <c r="K32" i="7"/>
  <c r="AG100" i="1" s="1"/>
  <c r="AN100" i="1" s="1"/>
  <c r="K32" i="9"/>
  <c r="AG102" i="1" s="1"/>
  <c r="AN102" i="1" s="1"/>
  <c r="K32" i="10"/>
  <c r="AG103" i="1" s="1"/>
  <c r="AN103" i="1" s="1"/>
  <c r="K41" i="6" l="1"/>
  <c r="K96" i="7"/>
  <c r="K41" i="8"/>
  <c r="K96" i="8"/>
  <c r="K41" i="9"/>
  <c r="K96" i="3"/>
  <c r="K41" i="3"/>
  <c r="K41" i="7"/>
  <c r="K41" i="10"/>
  <c r="AX94" i="1"/>
  <c r="AK29" i="1"/>
  <c r="K32" i="4"/>
  <c r="AG97" i="1" s="1"/>
  <c r="AN97" i="1" s="1"/>
  <c r="K32" i="2"/>
  <c r="AG95" i="1"/>
  <c r="AN95" i="1" s="1"/>
  <c r="K32" i="5"/>
  <c r="AG98" i="1"/>
  <c r="AN98" i="1"/>
  <c r="K41" i="2" l="1"/>
  <c r="K41" i="4"/>
  <c r="K41" i="5"/>
  <c r="AG94" i="1"/>
  <c r="AV94" i="1"/>
  <c r="AN94" i="1" l="1"/>
  <c r="AK26" i="1"/>
  <c r="AK35" i="1"/>
</calcChain>
</file>

<file path=xl/sharedStrings.xml><?xml version="1.0" encoding="utf-8"?>
<sst xmlns="http://schemas.openxmlformats.org/spreadsheetml/2006/main" count="2784" uniqueCount="381">
  <si>
    <t>Export Komplet</t>
  </si>
  <si>
    <t/>
  </si>
  <si>
    <t>2.0</t>
  </si>
  <si>
    <t>False</t>
  </si>
  <si>
    <t>True</t>
  </si>
  <si>
    <t>{0bf378a6-436b-454f-bd41-4e03d3f86ca0}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</si>
  <si>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</si>
  <si>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</si>
  <si>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</si>
  <si>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</si>
  <si>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</si>
  <si>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</si>
  <si>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</si>
  <si>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</si>
  <si>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</si>
  <si>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</si>
  <si>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</si>
  <si>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Revizní činnost elektrického zařízení SEE v obvodu OŘ Plzeň 2021</t>
  </si>
  <si>
    <t>KSO:</t>
  </si>
  <si>
    <t>CC-CZ:</t>
  </si>
  <si>
    <t>Místo:</t>
  </si>
  <si>
    <t xml:space="preserve"> </t>
  </si>
  <si>
    <t>Datum:</t>
  </si>
  <si>
    <t>16. 11. 2020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</si>
  <si>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</si>
  <si>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</si>
  <si>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</si>
  <si>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</si>
  <si>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</si>
  <si>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</si>
  <si>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</si>
  <si>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</si>
  <si>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</si>
  <si>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</si>
  <si>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</si>
  <si>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</si>
  <si>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</si>
  <si>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</si>
  <si>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</si>
  <si>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</si>
  <si>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</si>
  <si>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</si>
  <si>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</si>
  <si>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</si>
  <si>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</si>
  <si>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</si>
  <si>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</si>
  <si>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</si>
  <si>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</si>
  <si>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</si>
  <si>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</si>
  <si>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</si>
  <si>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</si>
  <si>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</si>
  <si>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</si>
  <si>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</si>
  <si>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</si>
  <si>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</si>
  <si>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</si>
  <si>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</si>
  <si>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</si>
  <si>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</si>
  <si>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</si>
  <si>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</si>
  <si>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</si>
  <si>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</si>
  <si>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</si>
  <si>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</si>
  <si>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</si>
  <si>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</si>
  <si>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</si>
  <si>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</si>
  <si>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</si>
  <si>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</si>
  <si>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</si>
  <si>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</si>
  <si>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</si>
  <si>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</si>
  <si>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</si>
  <si>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</si>
  <si>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prohlídky oblast Plzeň</t>
  </si>
  <si>
    <t>STA</t>
  </si>
  <si>
    <t>1</t>
  </si>
  <si>
    <t>{c4c5dd96-4549-4f53-a512-536c816312c0}</t>
  </si>
  <si>
    <t>2</t>
  </si>
  <si>
    <t>02</t>
  </si>
  <si>
    <t>prohlídky oblast Č. ...</t>
  </si>
  <si>
    <t>{3e0ffc42-9ea9-4e00-8a4f-6ea83e307422}</t>
  </si>
  <si>
    <t>03</t>
  </si>
  <si>
    <t>revize OE Plzeň</t>
  </si>
  <si>
    <t>{9d91a496-ee3a-4f0a-a5e8-8705c52157d6}</t>
  </si>
  <si>
    <t>04</t>
  </si>
  <si>
    <t>revize OE Klatovy</t>
  </si>
  <si>
    <t>{73b4c22c-619f-4670-a559-8ff867eb7f9a}</t>
  </si>
  <si>
    <t>05</t>
  </si>
  <si>
    <t>revize SNTZ Plzeň</t>
  </si>
  <si>
    <t>{84624b10-6857-41f9-b55d-8faa1c4eb761}</t>
  </si>
  <si>
    <t>06</t>
  </si>
  <si>
    <t>OE Č. Budějovice</t>
  </si>
  <si>
    <t>{e2166426-08eb-4f3c-812c-2fbbb3be153a}</t>
  </si>
  <si>
    <t>07</t>
  </si>
  <si>
    <t>OE Strakonice</t>
  </si>
  <si>
    <t>{c8e0713e-51b0-4668-a09a-831318575179}</t>
  </si>
  <si>
    <t>08</t>
  </si>
  <si>
    <t>OE Veselí n. L.</t>
  </si>
  <si>
    <t>{0e3e063d-3895-49cc-b6d7-267574365e08}</t>
  </si>
  <si>
    <t>09</t>
  </si>
  <si>
    <t>SPS</t>
  </si>
  <si>
    <t>{6b8b9139-7290-4dec-9e14-d91d61f5565e}</t>
  </si>
  <si>
    <t>KRYCÍ LIST SOUPISU PRACÍ</t>
  </si>
  <si>
    <t>Objekt:</t>
  </si>
  <si>
    <t>01 - prohlídky oblast Plzeň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</si>
  <si>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</si>
  <si>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</si>
  <si>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</si>
  <si>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</si>
  <si>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</si>
  <si>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</si>
  <si>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</si>
  <si>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</si>
  <si>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</si>
  <si>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</si>
  <si>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</si>
  <si>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</si>
  <si>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</si>
  <si>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</si>
  <si>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</si>
  <si>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</si>
  <si>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</si>
  <si>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</si>
  <si>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</si>
  <si>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</si>
  <si>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</si>
  <si>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</si>
  <si>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</si>
  <si>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</si>
  <si>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</si>
  <si>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</si>
  <si>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</si>
  <si>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</si>
  <si>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</si>
  <si>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</si>
  <si>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</si>
  <si>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</si>
  <si>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7498153510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</si>
  <si>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</t>
  </si>
  <si>
    <t>kus</t>
  </si>
  <si>
    <t>262144</t>
  </si>
  <si>
    <t>-1275159307</t>
  </si>
  <si>
    <t>P</t>
  </si>
  <si>
    <t>Poznámka k položce:_x000D_
Poznámka k položce: Planá u mar. Lázní - DJŽV - žkm 414,490 Starý Plzenec - RD1 - žkm 341,315 Starý Plzenec - RD2 - žkm 341,315</t>
  </si>
  <si>
    <t>7498153520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</si>
  <si>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</t>
  </si>
  <si>
    <t>1531264068</t>
  </si>
  <si>
    <t>Poznámka k položce:_x000D_
Poznámka k položce: TS Přeštice TS Švihov u Klatov TS Plzeň - Sušická TS Špičák TS Plzeň - Křimice TS Stříbro TS Mirošov TS Plzeň - ÚS Triangl</t>
  </si>
  <si>
    <t>3</t>
  </si>
  <si>
    <t>7498153540</t>
  </si>
  <si>
    <t>Provedení prohlídky a zkoušky v provozu (§ 48) transformovny trakční napájecí stanice včetně rozvodny 110 kV a FKZ - celková prohlídka zařízení provozního souboru nebo stavebního objektu včetně měření, zkoušek zařízení tohoto provozního souboru nebo stave</t>
  </si>
  <si>
    <t>283761312</t>
  </si>
  <si>
    <t>Poznámka k položce:_x000D_
Poznámka k položce: NS Klatovy NS Mýto</t>
  </si>
  <si>
    <t>7498153566</t>
  </si>
  <si>
    <t>Provedení prohlídky a zkoušky v provozu (§ 48) transformovny transformovny 25 kV pro EOV - celková prohlídka zařízení provozního souboru nebo stavebního objektu včetně měření, zkoušek zařízení tohoto provozního souboru nebo stavebního objektu osobou odbor</t>
  </si>
  <si>
    <t>664047803</t>
  </si>
  <si>
    <t>Poznámka k položce:_x000D_
Poznámka k položce: Ošelín - EOV Pavlovice - EOV Plzeň - Koterov - EOV Plzeň - Křimice - EOV 1 Plzeň - Křimice - EOV 2 Plzeň - Křimice - EOV 3 Plzeň - seř. nádraží - EOV 1 Plzeň - seř. nádraží - EOV 2 Plzeň - seř. nádraží - EOV 3 Starý Plzenec - EOV 1 Starý Plzenec - EOV 2 Kařízek - EOV 1 Kařízek - EOV 2 Plzeň hl.n. - EOV 5</t>
  </si>
  <si>
    <t>5</t>
  </si>
  <si>
    <t>7498153570</t>
  </si>
  <si>
    <t>Provedení prohlídky a zkoušky v provozu (§ 48) transformovny transformovny 25/3 kV předtápěcí - celková prohlídka zařízení provozního souboru nebo stavebního objektu včetně měření, zkoušek zařízení tohoto provozního souboru nebo stavebního objektu osobou</t>
  </si>
  <si>
    <t>-1568005995</t>
  </si>
  <si>
    <t>Poznámka k položce:_x000D_
Poznámka k položce: EPZ Plzeň hl.n. - Lobzy</t>
  </si>
  <si>
    <t>02 - prohlídky oblast Č. ...</t>
  </si>
  <si>
    <t>213469821</t>
  </si>
  <si>
    <t>Poznámka k položce:_x000D_
Poznámka k položce: Č.Budějovice st.JIH</t>
  </si>
  <si>
    <t>1311663322</t>
  </si>
  <si>
    <t>Poznámka k položce:_x000D_
Poznámka k položce: TS Číčenice</t>
  </si>
  <si>
    <t>-2065155542</t>
  </si>
  <si>
    <t>Poznámka k položce:_x000D_
Poznámka k položce: TNS Velešín</t>
  </si>
  <si>
    <t>6</t>
  </si>
  <si>
    <t>7498153550</t>
  </si>
  <si>
    <t>Provedení prohlídky a zkoušky v provozu (§ 48) transformovny trakční spínací stanice čtyř vyp</t>
  </si>
  <si>
    <t>-787348375</t>
  </si>
  <si>
    <t>Poznámka k položce:_x000D_
Poznámka k položce: SpS Neplachov</t>
  </si>
  <si>
    <t>7</t>
  </si>
  <si>
    <t>7498153552</t>
  </si>
  <si>
    <t>Provedení prohlídky a zkoušky v provozu (§ 48) transformovny trakční spínací stanice jedno vyp</t>
  </si>
  <si>
    <t>8183949</t>
  </si>
  <si>
    <t>Poznámka k položce:_x000D_
Poznámka k položce: SpS Rožnov SpS J.Hradec</t>
  </si>
  <si>
    <t>33680422</t>
  </si>
  <si>
    <t>Poznámka k položce:_x000D_
Poznámka k položce: odb. Rožnov - EOV Č.B. st.7 TS3 - EOV Hluboká n. V. - EOV + UNZ</t>
  </si>
  <si>
    <t>1523004738</t>
  </si>
  <si>
    <t>Poznámka k položce:_x000D_
Poznámka k položce: EPZ Č.B. Sever</t>
  </si>
  <si>
    <t>03 - revize OE Plzeň</t>
  </si>
  <si>
    <t>7498152678</t>
  </si>
  <si>
    <t>Vyhotovení pravidelné revizní zprávy pro jednotlivé technologie EOV do 5 výhybek - celková prohlídka zařízení včetně měření, zkoušek zařízení tohoto provozního souboru nebo stavebního objektu revizním technikem na zařízení podle požadavku ČSN, včetně hodn</t>
  </si>
  <si>
    <t>-798864214</t>
  </si>
  <si>
    <t>Poznámka k položce:_x000D_
Poznámka k položce: Nová Hospoda - EOV</t>
  </si>
  <si>
    <t>7498152688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</si>
  <si>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</t>
  </si>
  <si>
    <t>1745424617</t>
  </si>
  <si>
    <t>Poznámka k položce:_x000D_
Poznámka k položce: Plzeň RCP - NZEE Plzeň Sušická - NZEE Plzeň hl.n. - NZEE Plzeň - Koterov - NZEE</t>
  </si>
  <si>
    <t>7498152704</t>
  </si>
  <si>
    <t>Vyhotovení pravidelné revizní zprávy pro jednotlivé technologie rozvody NN a osvětlení zastávky - celková prohlídka zařízení včetně měření, zkoušek zařízení tohoto provozního souboru nebo stavebního objektu revizním technikem na zařízení podle požadavku Č</t>
  </si>
  <si>
    <t>-727429727</t>
  </si>
  <si>
    <t>Poznámka k položce:_x000D_
Poznámka k položce: OŘ Sušická - rozvaděč RH2 žst. Plzeň hl.n. - osvětlení podchodu k autobusovému terminálu</t>
  </si>
  <si>
    <t>7498152712</t>
  </si>
  <si>
    <t>Vyhotovení pravidelné revizní zprávy pro jednotlivé technologie rozvody NN a osvětlení v železniční stanici 31- 50 NPP - celková prohlídka zařízení včetně měření, zkoušek zařízení tohoto provozního souboru nebo stavebního objektu revizním technikem na zař</t>
  </si>
  <si>
    <t>-2098052111</t>
  </si>
  <si>
    <t>Poznámka k položce:_x000D_
Poznámka k položce: zast. Plzeň - Doudlevce - venkovní rozvod + osvětlení + přejezd žst. Plzeň - Valcha - venkovní rozvod + zásuvkové stojany</t>
  </si>
  <si>
    <t>7498152714</t>
  </si>
  <si>
    <t>Vyhotovení pravidelné revizní zprávy pro jednotlivé technologie rozvody NN a osvětlení v železniční stanici 51- 75 NPP - celková prohlídka zařízení včetně měření, zkoušek zařízení tohoto provozního souboru nebo stavebního objektu revizním technikem na zař</t>
  </si>
  <si>
    <t>-47711757</t>
  </si>
  <si>
    <t>Poznámka k položce:_x000D_
Poznámka k položce: žst. Plzeň hl.n. - osvětlení na TP žst. Plzeň hl.n. - seřaďovací nádraží - mycí koleje žst. Plzeň hl.n. - věže + zásuvková skřín u pošty</t>
  </si>
  <si>
    <t>7498152720</t>
  </si>
  <si>
    <t>Vyhotovení pravidelné revizní zprávy pro jednotlivé technologie rozvody NN a osvětlení v železniční stanici 151 - 200 NPP - celková prohlídka zařízení včetně měření, zkoušek zařízení tohoto provozního souboru nebo stavebního objektu revizním technikem na</t>
  </si>
  <si>
    <t>-869540922</t>
  </si>
  <si>
    <t>Poznámka k položce:_x000D_
Poznámka k položce: žst. Plzeň hl.n. - osvětlovací věže Lobzy</t>
  </si>
  <si>
    <t>7498152732</t>
  </si>
  <si>
    <t>Vyhotovení pravidelné revizní zprávy pro jednotlivé technologie rozvody NN a osvětlení v železniční stanici 451 - 500 NPP - celková prohlídka zařízení včetně měření, zkoušek zařízení tohoto provozního souboru nebo stavebního objektu revizním technikem na</t>
  </si>
  <si>
    <t>-36061962</t>
  </si>
  <si>
    <t>Poznámka k položce:_x000D_
Poznámka k položce: žst. Plzeň hl.n. - osvětlení na TP</t>
  </si>
  <si>
    <t>04 - revize OE Klatovy</t>
  </si>
  <si>
    <t>7498152564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</si>
  <si>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</t>
  </si>
  <si>
    <t>1546012531</t>
  </si>
  <si>
    <t>Poznámka k položce:_x000D_
Poznámka k položce: žst. Přeštice - SSZT</t>
  </si>
  <si>
    <t>-853149220</t>
  </si>
  <si>
    <t>Poznámka k položce:_x000D_
Poznámka k položce: žst. Dobřany - EOV žst. Hamry - Hojsova Stráž - EOV žst. Chlumčany u Dobřan - EOV žst. Přeštice - EOV žst. Špičák - EOV žst. Švihov u Klatov - EOV žst. Zelená Lhota - EOV žst. Radonice výhybna - EOV</t>
  </si>
  <si>
    <t>7498152680</t>
  </si>
  <si>
    <t>Vyhotovení pravidelné revizní zprávy pro jednotlivé technologie EOV do 20 výhybek - celková prohlídka zařízení včetně měření, zkoušek zařízení tohoto provozního souboru nebo stavebního objektu revizním technikem na zařízení podle požadavku ČSN, včetně hod</t>
  </si>
  <si>
    <t>-156699589</t>
  </si>
  <si>
    <t>Poznámka k položce:_x000D_
Poznámka k položce: žst. Janovice nad Úhlavou - EOV žst. Nýrsko - EOV žst. Železná Ruda - Alžbětín - EOV žst. Nýřany - EOV žst. Česká Kubice - EOV</t>
  </si>
  <si>
    <t>7498152682</t>
  </si>
  <si>
    <t>Vyhotovení pravidelné revizní zprávy pro jednotlivé technologie EOV nad 20 výhybek - celková prohlídka zařízení včetně měření, zkoušek zařízení tohoto provozního souboru nebo stavebního objektu revizním technikem na zařízení podle požadavku ČSN, včetně ho</t>
  </si>
  <si>
    <t>704696505</t>
  </si>
  <si>
    <t>Poznámka k položce:_x000D_
Poznámka k položce: žst. Horažďovice předměstí - EOV</t>
  </si>
  <si>
    <t>7498152686</t>
  </si>
  <si>
    <t>Vyhotovení pravidelné revizní zprávy pro jednotlivé technologie přípojku NN - celková prohlídka zařízení včetně měření, zkoušek zařízení tohoto provozního souboru nebo stavebního objektu revizním technikem na zařízení podle požadavku ČSN, včetně hodnocení</t>
  </si>
  <si>
    <t>-1613448547</t>
  </si>
  <si>
    <t>Poznámka k položce:_x000D_
Poznámka k položce: žst. Dobřany - 2 ks žst. Janovice nad Úhlavou - 1 ks nakladiště Malonice - 2 ks zast. Mokrosuky - 1 ks zast. Petrovice nad Úhlavou - 3 ks zast. Mešno - 1 ks zast. Šťáhlavy - 1 ks zast. Žichovice - 2 ks</t>
  </si>
  <si>
    <t>445776631</t>
  </si>
  <si>
    <t>Poznámka k položce:_x000D_
Poznámka k položce: žst. Chlumčany u Dobřan - NZEE žst. Přeštice - NZEE žst. Špičák - NZEE žst. Velké Hydčice - NZEE žst. Stod - NZEE žst. Vejprnice - NZEE výhybna Radonice - NZEE žst. Staňkov - NZEE</t>
  </si>
  <si>
    <t>954638214</t>
  </si>
  <si>
    <t>Poznámka k položce:_x000D_
Poznámka k položce: zast. Dobřany - venkovní osvětlení zast. Klatovy město - venkovní rozvod + osvětlení zast. Dobříkov na Šumavě - venkovní rozvod + osvětlení zast. Dubová Lhota - venkovní rozvod + osvětlení zast. Chodská Lhota - venkovní rozvod + osvětlení zast. Loučim - venkovní rozvod + osvětlení zast. Starec - venkovní osvětlení + přejezd</t>
  </si>
  <si>
    <t>8</t>
  </si>
  <si>
    <t>7498152708</t>
  </si>
  <si>
    <t>Vyhotovení pravidelné revizní zprávy pro jednotlivé technologie rozvody NN a osvětlení v železniční stanici do 20 NPP - celková prohlídka zařízení včetně měření, zkoušek zařízení tohoto provozního souboru nebo stavebního objektu revizním technikem na zaří</t>
  </si>
  <si>
    <t>-1178419088</t>
  </si>
  <si>
    <t>Poznámka k položce:_x000D_
Poznámka k položce: žst. Domažlice - kabelové skříně</t>
  </si>
  <si>
    <t>9</t>
  </si>
  <si>
    <t>7498152710</t>
  </si>
  <si>
    <t>Vyhotovení pravidelné revizní zprávy pro jednotlivé technologie rozvody NN a osvětlení v železniční stanici 21- 30 NPP - celková prohlídka zařízení včetně měření, zkoušek zařízení tohoto provozního souboru nebo stavebního objektu revizním technikem na zař</t>
  </si>
  <si>
    <t>369322581</t>
  </si>
  <si>
    <t>Poznámka k položce:_x000D_
Poznámka k položce: zast. Heřmanova Huť - venkovní rozvod + osvětlení zast. Kout na Šumavě - venkovní osvětlení + přejezd zast. Milavče - venkovní osvětlení zast. Postřekov - venkovní osvětlení</t>
  </si>
  <si>
    <t>10</t>
  </si>
  <si>
    <t>-1849061563</t>
  </si>
  <si>
    <t>Poznámka k položce:_x000D_
Poznámka k položce: zast. Zdemyslice - venkovní osvětlení žst. Domažlice - zásuvkové stojany zast. Havlovice - venkovní rozvod + osvětlení žst. Staňkov - venkovní rozvody</t>
  </si>
  <si>
    <t>11</t>
  </si>
  <si>
    <t>-1389630502</t>
  </si>
  <si>
    <t>Poznámka k položce:_x000D_
Poznámka k položce: žst. Dobřany - výpravní budova zast. Žichovice - venkovní osvětlení žst. Nýřany - výpravní budova žst. Domažlice - kabelový rozvod</t>
  </si>
  <si>
    <t>12</t>
  </si>
  <si>
    <t>7498152716</t>
  </si>
  <si>
    <t>Vyhotovení pravidelné revizní zprávy pro jednotlivé technologie rozvody NN a osvětlení v železniční stanici 76-100 NPP - celková prohlídka zařízení včetně měření, zkoušek zařízení tohoto provozního souboru nebo stavebního objektu revizním technikem na zař</t>
  </si>
  <si>
    <t>121244946</t>
  </si>
  <si>
    <t>Poznámka k položce:_x000D_
Poznámka k položce: žst. Běšiny - venkovní rozvod + osvětlení + 2 x PZZ žst. Domažlice - venkovní osvětlení žst. Domažlice - rozvodna NN žst. Staňkov - venkovní osvětlení</t>
  </si>
  <si>
    <t>13</t>
  </si>
  <si>
    <t>7498152718</t>
  </si>
  <si>
    <t>Vyhotovení pravidelné revizní zprávy pro jednotlivé technologie rozvody NN a osvětlení v železniční stanici 101 - 150 NPP - celková prohlídka zařízení včetně měření, zkoušek zařízení tohoto provozního souboru nebo stavebního objektu revizním technikem na</t>
  </si>
  <si>
    <t>272692847</t>
  </si>
  <si>
    <t>Poznámka k položce:_x000D_
Poznámka k položce: žst. Švihov u Klatov - venkovní rozvod + osvětlení + 2 x PZZ žst. Vejprnice - venkovní rozvod + osvětlení žst. Česká Kubice - venkovní rozvod + osvětlení žst. Domažlice - venkovní osvětlení - 2 ks</t>
  </si>
  <si>
    <t>14</t>
  </si>
  <si>
    <t>-1077605238</t>
  </si>
  <si>
    <t>Poznámka k položce:_x000D_
Poznámka k položce: žst. Chlumčany u Dobřan - venkovní rozvod + osvětlení žst. Sušice - venkovní rozvod + osvětlení</t>
  </si>
  <si>
    <t>7498152722</t>
  </si>
  <si>
    <t>Vyhotovení pravidelné revizní zprávy pro jednotlivé technologie rozvody NN a osvětlení v železniční stanici 201-250 NPP - celková prohlídka zařízení včetně měření, zkoušek zařízení tohoto provozního souboru nebo stavebního objektu revizním technikem na za</t>
  </si>
  <si>
    <t>79507625</t>
  </si>
  <si>
    <t>Poznámka k položce:_x000D_
Poznámka k položce: žst. Přeštice - venkovní rozvod + osvětlení</t>
  </si>
  <si>
    <t>05 - revize SNTZ Plzeň</t>
  </si>
  <si>
    <t>600795533</t>
  </si>
  <si>
    <t>Poznámka k položce:_x000D_
Poznámka k položce: žst. Brod nad Tichou - EOV žst. Chodová Planá - EOV žst. Milíkov - EOV žst. Chrást u Plzně - EOV žst. Žihle - EOV žst. Vranov u Stříbra - EOV</t>
  </si>
  <si>
    <t>-435805844</t>
  </si>
  <si>
    <t>Poznámka k položce:_x000D_
Poznámka k položce: žst. Planá u Mariánských Lázní - EOV žst. Svojšín - EOV žst. Ejpovice - EOV žst. Rokycany - EOV žst. Kozolupy - EOV žst. Plzeň - Křimice - EOV žst. Pňovany - EOV žst. Stříbro - EOV</t>
  </si>
  <si>
    <t>923449077</t>
  </si>
  <si>
    <t>Poznámka k položce:_x000D_
Poznámka k položce: žst. Plasy - NZEE žst. Třemošná u Plzně - NZEE</t>
  </si>
  <si>
    <t>-1539558626</t>
  </si>
  <si>
    <t>Poznámka k položce:_x000D_
Poznámka k položce: zast. Lom u Tachova - venkovní osvětlení zast. Plzeň - Orlík - venkovní osvětlení</t>
  </si>
  <si>
    <t>-486874188</t>
  </si>
  <si>
    <t>Poznámka k položce:_x000D_
Poznámka k položce: žst. Pňovany - výpravní budova</t>
  </si>
  <si>
    <t>1566371831</t>
  </si>
  <si>
    <t>Poznámka k položce:_x000D_
Poznámka k položce: žst. Brod nad Tichou - venkovní rozvod + osvětlení žst. Plasy - venkovní rozvod + osvětlení + přejezd žst. Vranov u Stříbra - venkovní rozvod + osvětlení + přípojka GSM-R</t>
  </si>
  <si>
    <t>845709345</t>
  </si>
  <si>
    <t>Poznámka k položce:_x000D_
Poznámka k položce: žst. Bor - venkovní rozvod + osvětlení žst. Stupno - venkovní rozvod + osvětlen + přejezd</t>
  </si>
  <si>
    <t>-1560819931</t>
  </si>
  <si>
    <t>Poznámka k položce:_x000D_
Poznámka k položce: žst. Chodová Planá - venkovní rozvod + osvětlení + přípojka GSM-R</t>
  </si>
  <si>
    <t>-1582474618</t>
  </si>
  <si>
    <t>Poznámka k položce:_x000D_
Poznámka k položce: žst. Planá u Mariánských Lázní - venkovní rozvod + osvětlení + přípojka GSM-R</t>
  </si>
  <si>
    <t>06 - OE Č. Budějovice</t>
  </si>
  <si>
    <t>1896215820</t>
  </si>
  <si>
    <t>Poznámka k položce:_x000D_
Poznámka k položce: žst. Č.B. - soc. zařízení žst. Č.B. - rozvody brzdy zast. Jižní zastávka - st. Rožnov žst. Hluboká n. V. - RZZ výh. Dobřejovice žst. K. Újezd - RZZ žst. Kaplice - RZZ žst. Nová Ves u Č.B. - RZZ žst. Omlenice - RZZ žst. Rybník - RZZ žst.Včelná - RZZ žst. Velešín - RZZ</t>
  </si>
  <si>
    <t>-620265865</t>
  </si>
  <si>
    <t>Poznámka k položce:_x000D_
Poznámka k položce: žst. Č. Krumlov- EOV žst. Kájov - EOV žst. Borovany - EOV výh. Nemanice - zhl. Plzeň EOV výh. Dobřejovice - EOV žst. Chotýčany - EOV žst. Jílovice - EOV žst. N. Hrady - EOV</t>
  </si>
  <si>
    <t>-611071364</t>
  </si>
  <si>
    <t>Poznámka k položce:_x000D_
Poznámka k položce: žst. Č.B. - st.2 EOV výh. Nemanice - zhlaví Č.B. EOV</t>
  </si>
  <si>
    <t>1463370340</t>
  </si>
  <si>
    <t>Poznámka k položce:_x000D_
Poznámka k položce: žst. Zliv - EOV</t>
  </si>
  <si>
    <t>-1549111329</t>
  </si>
  <si>
    <t>Poznámka k položce:_x000D_
Poznámka k položce: žst. Č. Velenice - přípojka PZS</t>
  </si>
  <si>
    <t>801059909</t>
  </si>
  <si>
    <t>Poznámka k položce:_x000D_
Poznámka k položce: zast. Č.B. Severní zastávka- osvětlení zast. K. Újezd zastávka - osvětlení</t>
  </si>
  <si>
    <t>1643470232</t>
  </si>
  <si>
    <t>Poznámka k položce:_x000D_
Poznámka k položce: žst. Zliv - osvětlení nástupiště</t>
  </si>
  <si>
    <t>-1858714742</t>
  </si>
  <si>
    <t>Poznámka k položce:_x000D_
Poznámka k položce: žst. Č.B. rozvody nap. ze st. JIH</t>
  </si>
  <si>
    <t>211022267</t>
  </si>
  <si>
    <t>Poznámka k položce:_x000D_
Poznámka k položce: žst. Č. Velenice osvětlení stožáry</t>
  </si>
  <si>
    <t>-1322777341</t>
  </si>
  <si>
    <t>Poznámka k položce:_x000D_
Poznámka k položce: žst. Č.B. - osvětlení nap. ze st.1 žst. Č.B. - rozvody a osvětlení seřaďovaci sever žst. Nové Hrady - osvětlení</t>
  </si>
  <si>
    <t>17</t>
  </si>
  <si>
    <t>7498152724</t>
  </si>
  <si>
    <t>Vyhotovení pravidelné revizní zprávy pro jednotlivé technologie rozvody NN a osvětlení v železniční stanici 251-300 NPP</t>
  </si>
  <si>
    <t>45164801</t>
  </si>
  <si>
    <t>Poznámka k položce:_x000D_
Poznámka k položce: výh. Nemanice II rozvody + osvětlení žst. Č. Velenice osvětlení věžě 1,2,3,4,5,6 žst. Č. Velenice osvětlení věžě 7,8,9,10,11,12</t>
  </si>
  <si>
    <t>19</t>
  </si>
  <si>
    <t>7498152726</t>
  </si>
  <si>
    <t>Vyhotovení pravidelné revizní zprávy pro jednotlivé technologie rozvody NN a osvětlení v železniční stanici 301-350 NPP</t>
  </si>
  <si>
    <t>1933336547</t>
  </si>
  <si>
    <t>Poznámka k položce:_x000D_
Poznámka k položce: žst. Hluboká n. V. rozvody + osvětlení</t>
  </si>
  <si>
    <t>16</t>
  </si>
  <si>
    <t>7498152728</t>
  </si>
  <si>
    <t>Vyhotovení pravidelné revizní zprávy pro jednotlivé technologie rozvody NN a osvětlení v železniční stanici 351-400 NPP</t>
  </si>
  <si>
    <t>-1512785613</t>
  </si>
  <si>
    <t>Poznámka k položce:_x000D_
Poznámka k položce: žst. Č.B. osvětlení nap. ze st.3</t>
  </si>
  <si>
    <t>07 - OE Strakonice</t>
  </si>
  <si>
    <t>-753348505</t>
  </si>
  <si>
    <t>Poznámka k položce:_x000D_
Poznámka k položce: žst. Číčenice - RZZ žst. Číčenice - TO žst. Číčenice - Remíza</t>
  </si>
  <si>
    <t>-1900597662</t>
  </si>
  <si>
    <t>Poznámka k položce:_x000D_
Poznámka k položce: žst. Temelín - EOV</t>
  </si>
  <si>
    <t>-491930379</t>
  </si>
  <si>
    <t>Poznámka k položce:_x000D_
Poznámka k položce: žst. Vodňany - přípojka PZS žst. Volyně - přípojka PZS</t>
  </si>
  <si>
    <t>-503148386</t>
  </si>
  <si>
    <t>Poznámka k položce:_x000D_
Poznámka k položce: zast. Bavorov - osvětlení zast. Horní Nerestce - osvětlení zast. Chvalešovice - osvětlení zast. Lhota pod Horami - osvětlení zast. Skály - osvětlení zast. Újezdec u Číčenic - osvětlení zast. Záblatíčko - osvětlení</t>
  </si>
  <si>
    <t>1404982317</t>
  </si>
  <si>
    <t>Poznámka k položce:_x000D_
Poznámka k položce: žst. Strunkovicen. B. - osvětlení</t>
  </si>
  <si>
    <t>-336407744</t>
  </si>
  <si>
    <t>Poznámka k položce:_x000D_
Poznámka k položce: žst. Vodňany - osvětlení</t>
  </si>
  <si>
    <t>714066331</t>
  </si>
  <si>
    <t>Poznámka k položce:_x000D_
Poznámka k položce: žst. Temelín - rozvody + osvětlení žst. Záboří u Číčenic - rozvody + osvětlení žst. Střelské Hoštice - rozvody + osvětlení</t>
  </si>
  <si>
    <t>7498152730</t>
  </si>
  <si>
    <t>Vyhotovení pravidelné revizní zprávy pro jednotlivé technologie rozvody NN a osvětlení v železniční stanici 401-450 NPP</t>
  </si>
  <si>
    <t>1035154152</t>
  </si>
  <si>
    <t>Poznámka k položce:_x000D_
Poznámka k položce: žst. Protivín - osvětlení</t>
  </si>
  <si>
    <t>Vyhotovení pravidelné revizní zprávy pro jednotlivé technologie rozvody NN a osvětlení v železniční stanici 451 - 500 NPP</t>
  </si>
  <si>
    <t>-721052259</t>
  </si>
  <si>
    <t>Poznámka k položce:_x000D_
Poznámka k položce: žst. Ražice - rozvody + osvětlení</t>
  </si>
  <si>
    <t>08 - OE Veselí n. L.</t>
  </si>
  <si>
    <t>-1822290225</t>
  </si>
  <si>
    <t>Poznámka k položce:_x000D_
Poznámka k položce: žst. Tábor - SZZT žst. Tábor - tech. budova</t>
  </si>
  <si>
    <t>1750638931</t>
  </si>
  <si>
    <t>Poznámka k položce:_x000D_
Poznámka k položce: zast. Sudoměřice u T. - EOV zast. Ševětín - EOV</t>
  </si>
  <si>
    <t>-1290183282</t>
  </si>
  <si>
    <t>Poznámka k položce:_x000D_
Poznámka k položce: žst. Dynín - EOV</t>
  </si>
  <si>
    <t>-389064721</t>
  </si>
  <si>
    <t>Poznámka k položce:_x000D_
Poznámka k položce: žst. Veslí n. L. - EOV</t>
  </si>
  <si>
    <t>1804920224</t>
  </si>
  <si>
    <t>Poznámka k položce:_x000D_
Poznámka k položce: zast. Pořín - přípojka PZS</t>
  </si>
  <si>
    <t>1112095911</t>
  </si>
  <si>
    <t>Poznámka k položce:_x000D_
Poznámka k položce: zast. Čápův Dvůr - osvětlení zast. Tábor Měšice - osvětlení zast. Děbolín - osvětlení zast. Majdaléna zastávka - osvětlení</t>
  </si>
  <si>
    <t>-328845854</t>
  </si>
  <si>
    <t>Poznámka k položce:_x000D_
Poznámka k položce: žst. J. Hradec - Skrýchov rozvody</t>
  </si>
  <si>
    <t>1763022702</t>
  </si>
  <si>
    <t>Poznámka k položce:_x000D_
Poznámka k položce: výh. Čekanice - osvětlení</t>
  </si>
  <si>
    <t>-1564802565</t>
  </si>
  <si>
    <t>Poznámka k položce:_x000D_
Poznámka k položce: žst. Tábor - nást. Bechyňka osvětlení</t>
  </si>
  <si>
    <t>1218802132</t>
  </si>
  <si>
    <t>Poznámka k položce:_x000D_
Poznámka k položce: žst K. Řečice - rozvody + osvětlení</t>
  </si>
  <si>
    <t>09 - SPS</t>
  </si>
  <si>
    <t>Vyhotovení pravidelné revizní zprávy pro vnitřní instalace doba provedení do 5 hod</t>
  </si>
  <si>
    <t>1850948129</t>
  </si>
  <si>
    <t>Poznámka k položce:_x000D_
Poznámka k položce: žst.Borovany-výpravní budova žst.Jílovice-výpravní budova žst.Lomnice n.L.-výpravní budova žst.Lomnice n.L.-veřejné WC žst.Nová Ves n.L.-výpravní budova žst.Nové Hrady-sklady st.323 žst.Suchdol n.L.-výpravní budova žst.Trocnov-výpravní budova s příslušenství žst.Třeboň-výpravní budova žst.Třeboň-WC, sklad paliva zast.Horusice-releový domek žst.H. Dvořiště-výpravní budova st.162 žst.H. Dvořiště-přijímací budova st.161 žst.Omlenice-ČOV žst.Volary-zděná garáž pro lokotraktor žst.Horní Planá-garáž MUV žst.Lenora-garáž MUV žst.Křemže-garáž MUV žst.Bechyně-výpravní budova žst.Milevsko-výpravní budova žst.Písek město-výpravní budova</t>
  </si>
  <si>
    <t>7498152590</t>
  </si>
  <si>
    <t>Vyhotovení pravidelné revizní zprávy pro hromosvody doba provedení do 5 hod</t>
  </si>
  <si>
    <t>2130910820</t>
  </si>
  <si>
    <t>Poznámka k položce:_x000D_
Poznámka k položce: žst.Borovany-výpravní budova hromosvod žst.Jílovice-výpravní budova hromosvod žst.Lomnice n.L.-výpravní budova hromosvod žst.Nová Ves n.L.-výpravní budova hromosvod žst.Suchdol n.L.-výpravní budova hromosvod žst.Trocnov-výpravní budova s příslušenství hromosvod žst.Třeboň-výpravní budova hromosvod žst.Vyšší Brod klášter-měnírna broudu hromosvod žst.Polná na Šumavě-technolgická budova hromosvod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</si>
</sst>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1" fillId="0" borderId="14" xfId="0" applyNumberFormat="1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workbookViewId="0">
      <selection activeCell="K6" sqref="K6:AO6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4</v>
      </c>
      <c r="BV1" s="12" t="s">
        <v>5</v>
      </c>
    </row>
    <row r="2" spans="1:74" s="1" customFormat="1" ht="36.950000000000003" customHeight="1">
      <c r="AR2" s="198" t="s">
        <v>6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F2" s="183"/>
      <c r="BG2" s="183"/>
      <c r="BS2" s="13" t="s">
        <v>7</v>
      </c>
      <c r="BT2" s="13" t="s">
        <v>8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s="1" customFormat="1" ht="24.95" customHeight="1">
      <c r="B4" s="16"/>
      <c r="D4" s="17" t="s">
        <v>10</v>
      </c>
      <c r="AR4" s="16"/>
      <c r="AS4" s="18" t="s">
        <v>11</v>
      </c>
      <c r="BG4" s="19" t="s">
        <v>12</v>
      </c>
      <c r="BS4" s="13" t="s">
        <v>13</v>
      </c>
    </row>
    <row r="5" spans="1:74" s="1" customFormat="1" ht="12" customHeight="1">
      <c r="B5" s="16"/>
      <c r="D5" s="20" t="s">
        <v>14</v>
      </c>
      <c r="K5" s="182">
        <v>65420226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G5" s="179" t="s">
        <v>15</v>
      </c>
      <c r="BS5" s="13" t="s">
        <v>7</v>
      </c>
    </row>
    <row r="6" spans="1:74" s="1" customFormat="1" ht="36.950000000000003" customHeight="1">
      <c r="B6" s="16"/>
      <c r="D6" s="22" t="s">
        <v>16</v>
      </c>
      <c r="K6" s="184" t="s">
        <v>17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G6" s="180"/>
      <c r="BS6" s="13" t="s">
        <v>7</v>
      </c>
    </row>
    <row r="7" spans="1:74" s="1" customFormat="1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G7" s="180"/>
      <c r="BS7" s="13" t="s">
        <v>7</v>
      </c>
    </row>
    <row r="8" spans="1:74" s="1" customFormat="1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G8" s="180"/>
      <c r="BS8" s="13" t="s">
        <v>7</v>
      </c>
    </row>
    <row r="9" spans="1:74" s="1" customFormat="1" ht="14.45" customHeight="1">
      <c r="B9" s="16"/>
      <c r="AR9" s="16"/>
      <c r="BG9" s="180"/>
      <c r="BS9" s="13" t="s">
        <v>7</v>
      </c>
    </row>
    <row r="10" spans="1:74" s="1" customFormat="1" ht="12" customHeight="1">
      <c r="B10" s="16"/>
      <c r="D10" s="23" t="s">
        <v>24</v>
      </c>
      <c r="AK10" s="23" t="s">
        <v>25</v>
      </c>
      <c r="AN10" s="21" t="s">
        <v>1</v>
      </c>
      <c r="AR10" s="16"/>
      <c r="BG10" s="180"/>
      <c r="BS10" s="13" t="s">
        <v>7</v>
      </c>
    </row>
    <row r="11" spans="1:74" s="1" customFormat="1" ht="18.399999999999999" customHeight="1">
      <c r="B11" s="16"/>
      <c r="E11" s="21" t="s">
        <v>21</v>
      </c>
      <c r="AK11" s="23" t="s">
        <v>26</v>
      </c>
      <c r="AN11" s="21" t="s">
        <v>1</v>
      </c>
      <c r="AR11" s="16"/>
      <c r="BG11" s="180"/>
      <c r="BS11" s="13" t="s">
        <v>7</v>
      </c>
    </row>
    <row r="12" spans="1:74" s="1" customFormat="1" ht="6.95" customHeight="1">
      <c r="B12" s="16"/>
      <c r="AR12" s="16"/>
      <c r="BG12" s="180"/>
      <c r="BS12" s="13" t="s">
        <v>7</v>
      </c>
    </row>
    <row r="13" spans="1:74" s="1" customFormat="1" ht="12" customHeight="1">
      <c r="B13" s="16"/>
      <c r="D13" s="23" t="s">
        <v>27</v>
      </c>
      <c r="AK13" s="23" t="s">
        <v>25</v>
      </c>
      <c r="AN13" s="25" t="s">
        <v>28</v>
      </c>
      <c r="AR13" s="16"/>
      <c r="BG13" s="180"/>
      <c r="BS13" s="13" t="s">
        <v>7</v>
      </c>
    </row>
    <row r="14" spans="1:74">
      <c r="B14" s="16"/>
      <c r="E14" s="185" t="s">
        <v>28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26</v>
      </c>
      <c r="AN14" s="25" t="s">
        <v>28</v>
      </c>
      <c r="AR14" s="16"/>
      <c r="BG14" s="180"/>
      <c r="BS14" s="13" t="s">
        <v>7</v>
      </c>
    </row>
    <row r="15" spans="1:74" s="1" customFormat="1" ht="6.95" customHeight="1">
      <c r="B15" s="16"/>
      <c r="AR15" s="16"/>
      <c r="BG15" s="180"/>
      <c r="BS15" s="13" t="s">
        <v>3</v>
      </c>
    </row>
    <row r="16" spans="1:74" s="1" customFormat="1" ht="12" customHeight="1">
      <c r="B16" s="16"/>
      <c r="D16" s="23" t="s">
        <v>29</v>
      </c>
      <c r="AK16" s="23" t="s">
        <v>25</v>
      </c>
      <c r="AN16" s="21" t="s">
        <v>1</v>
      </c>
      <c r="AR16" s="16"/>
      <c r="BG16" s="180"/>
      <c r="BS16" s="13" t="s">
        <v>3</v>
      </c>
    </row>
    <row r="17" spans="1:71" s="1" customFormat="1" ht="18.399999999999999" customHeight="1">
      <c r="B17" s="16"/>
      <c r="E17" s="21" t="s">
        <v>21</v>
      </c>
      <c r="AK17" s="23" t="s">
        <v>26</v>
      </c>
      <c r="AN17" s="21" t="s">
        <v>1</v>
      </c>
      <c r="AR17" s="16"/>
      <c r="BG17" s="180"/>
      <c r="BS17" s="13" t="s">
        <v>4</v>
      </c>
    </row>
    <row r="18" spans="1:71" s="1" customFormat="1" ht="6.95" customHeight="1">
      <c r="B18" s="16"/>
      <c r="AR18" s="16"/>
      <c r="BG18" s="180"/>
      <c r="BS18" s="13" t="s">
        <v>7</v>
      </c>
    </row>
    <row r="19" spans="1:71" s="1" customFormat="1" ht="12" customHeight="1">
      <c r="B19" s="16"/>
      <c r="D19" s="23" t="s">
        <v>30</v>
      </c>
      <c r="AK19" s="23" t="s">
        <v>25</v>
      </c>
      <c r="AN19" s="21" t="s">
        <v>1</v>
      </c>
      <c r="AR19" s="16"/>
      <c r="BG19" s="180"/>
      <c r="BS19" s="13" t="s">
        <v>7</v>
      </c>
    </row>
    <row r="20" spans="1:71" s="1" customFormat="1" ht="18.399999999999999" customHeight="1">
      <c r="B20" s="16"/>
      <c r="E20" s="21" t="s">
        <v>21</v>
      </c>
      <c r="AK20" s="23" t="s">
        <v>26</v>
      </c>
      <c r="AN20" s="21" t="s">
        <v>1</v>
      </c>
      <c r="AR20" s="16"/>
      <c r="BG20" s="180"/>
      <c r="BS20" s="13" t="s">
        <v>4</v>
      </c>
    </row>
    <row r="21" spans="1:71" s="1" customFormat="1" ht="6.95" customHeight="1">
      <c r="B21" s="16"/>
      <c r="AR21" s="16"/>
      <c r="BG21" s="180"/>
    </row>
    <row r="22" spans="1:71" s="1" customFormat="1" ht="12" customHeight="1">
      <c r="B22" s="16"/>
      <c r="D22" s="23" t="s">
        <v>31</v>
      </c>
      <c r="AR22" s="16"/>
      <c r="BG22" s="180"/>
    </row>
    <row r="23" spans="1:71" s="1" customFormat="1" ht="16.5" customHeight="1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G23" s="180"/>
    </row>
    <row r="24" spans="1:71" s="1" customFormat="1" ht="6.95" customHeight="1">
      <c r="B24" s="16"/>
      <c r="AR24" s="16"/>
      <c r="BG24" s="180"/>
    </row>
    <row r="25" spans="1:71" s="1" customFormat="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G25" s="180"/>
    </row>
    <row r="26" spans="1:71" s="2" customFormat="1" ht="25.9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8">
        <f>ROUND(AG94,2)</f>
        <v>0</v>
      </c>
      <c r="AL26" s="189"/>
      <c r="AM26" s="189"/>
      <c r="AN26" s="189"/>
      <c r="AO26" s="189"/>
      <c r="AP26" s="28"/>
      <c r="AQ26" s="28"/>
      <c r="AR26" s="29"/>
      <c r="BG26" s="180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180"/>
    </row>
    <row r="28" spans="1:71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90" t="s">
        <v>33</v>
      </c>
      <c r="M28" s="190"/>
      <c r="N28" s="190"/>
      <c r="O28" s="190"/>
      <c r="P28" s="190"/>
      <c r="Q28" s="28"/>
      <c r="R28" s="28"/>
      <c r="S28" s="28"/>
      <c r="T28" s="28"/>
      <c r="U28" s="28"/>
      <c r="V28" s="28"/>
      <c r="W28" s="190" t="s">
        <v>34</v>
      </c>
      <c r="X28" s="190"/>
      <c r="Y28" s="190"/>
      <c r="Z28" s="190"/>
      <c r="AA28" s="190"/>
      <c r="AB28" s="190"/>
      <c r="AC28" s="190"/>
      <c r="AD28" s="190"/>
      <c r="AE28" s="190"/>
      <c r="AF28" s="28"/>
      <c r="AG28" s="28"/>
      <c r="AH28" s="28"/>
      <c r="AI28" s="28"/>
      <c r="AJ28" s="28"/>
      <c r="AK28" s="190" t="s">
        <v>35</v>
      </c>
      <c r="AL28" s="190"/>
      <c r="AM28" s="190"/>
      <c r="AN28" s="190"/>
      <c r="AO28" s="190"/>
      <c r="AP28" s="28"/>
      <c r="AQ28" s="28"/>
      <c r="AR28" s="29"/>
      <c r="BG28" s="180"/>
    </row>
    <row r="29" spans="1:71" s="3" customFormat="1" ht="14.45" customHeight="1">
      <c r="B29" s="33"/>
      <c r="D29" s="23" t="s">
        <v>36</v>
      </c>
      <c r="F29" s="23" t="s">
        <v>37</v>
      </c>
      <c r="L29" s="193">
        <v>0.21</v>
      </c>
      <c r="M29" s="192"/>
      <c r="N29" s="192"/>
      <c r="O29" s="192"/>
      <c r="P29" s="192"/>
      <c r="W29" s="191">
        <f>ROUND(BB94, 2)</f>
        <v>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ROUND(AX94, 2)</f>
        <v>0</v>
      </c>
      <c r="AL29" s="192"/>
      <c r="AM29" s="192"/>
      <c r="AN29" s="192"/>
      <c r="AO29" s="192"/>
      <c r="AR29" s="33"/>
      <c r="BG29" s="181"/>
    </row>
    <row r="30" spans="1:71" s="3" customFormat="1" ht="14.45" customHeight="1">
      <c r="B30" s="33"/>
      <c r="F30" s="23" t="s">
        <v>38</v>
      </c>
      <c r="L30" s="193">
        <v>0.15</v>
      </c>
      <c r="M30" s="192"/>
      <c r="N30" s="192"/>
      <c r="O30" s="192"/>
      <c r="P30" s="192"/>
      <c r="W30" s="191">
        <f>ROUND(BC94,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ROUND(AY94, 2)</f>
        <v>0</v>
      </c>
      <c r="AL30" s="192"/>
      <c r="AM30" s="192"/>
      <c r="AN30" s="192"/>
      <c r="AO30" s="192"/>
      <c r="AR30" s="33"/>
      <c r="BG30" s="181"/>
    </row>
    <row r="31" spans="1:71" s="3" customFormat="1" ht="14.45" hidden="1" customHeight="1">
      <c r="B31" s="33"/>
      <c r="F31" s="23" t="s">
        <v>39</v>
      </c>
      <c r="L31" s="193">
        <v>0.21</v>
      </c>
      <c r="M31" s="192"/>
      <c r="N31" s="192"/>
      <c r="O31" s="192"/>
      <c r="P31" s="192"/>
      <c r="W31" s="191">
        <f>ROUND(BD94,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3"/>
      <c r="BG31" s="181"/>
    </row>
    <row r="32" spans="1:71" s="3" customFormat="1" ht="14.45" hidden="1" customHeight="1">
      <c r="B32" s="33"/>
      <c r="F32" s="23" t="s">
        <v>40</v>
      </c>
      <c r="L32" s="193">
        <v>0.15</v>
      </c>
      <c r="M32" s="192"/>
      <c r="N32" s="192"/>
      <c r="O32" s="192"/>
      <c r="P32" s="192"/>
      <c r="W32" s="191">
        <f>ROUND(BE94,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3"/>
      <c r="BG32" s="181"/>
    </row>
    <row r="33" spans="1:59" s="3" customFormat="1" ht="14.45" hidden="1" customHeight="1">
      <c r="B33" s="33"/>
      <c r="F33" s="23" t="s">
        <v>41</v>
      </c>
      <c r="L33" s="193">
        <v>0</v>
      </c>
      <c r="M33" s="192"/>
      <c r="N33" s="192"/>
      <c r="O33" s="192"/>
      <c r="P33" s="192"/>
      <c r="W33" s="191">
        <f>ROUND(BF94,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3"/>
      <c r="BG33" s="181"/>
    </row>
    <row r="34" spans="1:59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180"/>
    </row>
    <row r="35" spans="1:59" s="2" customFormat="1" ht="25.9" customHeight="1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197" t="s">
        <v>44</v>
      </c>
      <c r="Y35" s="195"/>
      <c r="Z35" s="195"/>
      <c r="AA35" s="195"/>
      <c r="AB35" s="195"/>
      <c r="AC35" s="36"/>
      <c r="AD35" s="36"/>
      <c r="AE35" s="36"/>
      <c r="AF35" s="36"/>
      <c r="AG35" s="36"/>
      <c r="AH35" s="36"/>
      <c r="AI35" s="36"/>
      <c r="AJ35" s="36"/>
      <c r="AK35" s="194">
        <f>SUM(AK26:AK33)</f>
        <v>0</v>
      </c>
      <c r="AL35" s="195"/>
      <c r="AM35" s="195"/>
      <c r="AN35" s="195"/>
      <c r="AO35" s="196"/>
      <c r="AP35" s="34"/>
      <c r="AQ35" s="34"/>
      <c r="AR35" s="29"/>
      <c r="BG35" s="28"/>
    </row>
    <row r="36" spans="1:59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5" customHeight="1">
      <c r="B38" s="16"/>
      <c r="AR38" s="16"/>
    </row>
    <row r="39" spans="1:59" s="1" customFormat="1" ht="14.45" customHeight="1">
      <c r="B39" s="16"/>
      <c r="AR39" s="16"/>
    </row>
    <row r="40" spans="1:59" s="1" customFormat="1" ht="14.45" customHeight="1">
      <c r="B40" s="16"/>
      <c r="AR40" s="16"/>
    </row>
    <row r="41" spans="1:59" s="1" customFormat="1" ht="14.45" customHeight="1">
      <c r="B41" s="16"/>
      <c r="AR41" s="16"/>
    </row>
    <row r="42" spans="1:59" s="1" customFormat="1" ht="14.45" customHeight="1">
      <c r="B42" s="16"/>
      <c r="AR42" s="16"/>
    </row>
    <row r="43" spans="1:59" s="1" customFormat="1" ht="14.45" customHeight="1">
      <c r="B43" s="16"/>
      <c r="AR43" s="16"/>
    </row>
    <row r="44" spans="1:59" s="1" customFormat="1" ht="14.45" customHeight="1">
      <c r="B44" s="16"/>
      <c r="AR44" s="16"/>
    </row>
    <row r="45" spans="1:59" s="1" customFormat="1" ht="14.45" customHeight="1">
      <c r="B45" s="16"/>
      <c r="AR45" s="16"/>
    </row>
    <row r="46" spans="1:59" s="1" customFormat="1" ht="14.45" customHeight="1">
      <c r="B46" s="16"/>
      <c r="AR46" s="16"/>
    </row>
    <row r="47" spans="1:59" s="1" customFormat="1" ht="14.45" customHeight="1">
      <c r="B47" s="16"/>
      <c r="AR47" s="16"/>
    </row>
    <row r="48" spans="1:59" s="1" customFormat="1" ht="14.45" customHeight="1">
      <c r="B48" s="16"/>
      <c r="AR48" s="16"/>
    </row>
    <row r="49" spans="1:59" s="2" customFormat="1" ht="14.45" customHeight="1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9" ht="11.25">
      <c r="B50" s="16"/>
      <c r="AR50" s="16"/>
    </row>
    <row r="51" spans="1:59" ht="11.25">
      <c r="B51" s="16"/>
      <c r="AR51" s="16"/>
    </row>
    <row r="52" spans="1:59" ht="11.25">
      <c r="B52" s="16"/>
      <c r="AR52" s="16"/>
    </row>
    <row r="53" spans="1:59" ht="11.25">
      <c r="B53" s="16"/>
      <c r="AR53" s="16"/>
    </row>
    <row r="54" spans="1:59" ht="11.25">
      <c r="B54" s="16"/>
      <c r="AR54" s="16"/>
    </row>
    <row r="55" spans="1:59" ht="11.25">
      <c r="B55" s="16"/>
      <c r="AR55" s="16"/>
    </row>
    <row r="56" spans="1:59" ht="11.25">
      <c r="B56" s="16"/>
      <c r="AR56" s="16"/>
    </row>
    <row r="57" spans="1:59" ht="11.25">
      <c r="B57" s="16"/>
      <c r="AR57" s="16"/>
    </row>
    <row r="58" spans="1:59" ht="11.25">
      <c r="B58" s="16"/>
      <c r="AR58" s="16"/>
    </row>
    <row r="59" spans="1:59" ht="11.25">
      <c r="B59" s="16"/>
      <c r="AR59" s="16"/>
    </row>
    <row r="60" spans="1:59" s="2" customFormat="1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G60" s="28"/>
    </row>
    <row r="61" spans="1:59" ht="11.25">
      <c r="B61" s="16"/>
      <c r="AR61" s="16"/>
    </row>
    <row r="62" spans="1:59" ht="11.25">
      <c r="B62" s="16"/>
      <c r="AR62" s="16"/>
    </row>
    <row r="63" spans="1:59" ht="11.25">
      <c r="B63" s="16"/>
      <c r="AR63" s="16"/>
    </row>
    <row r="64" spans="1:59" s="2" customFormat="1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 ht="11.25">
      <c r="B65" s="16"/>
      <c r="AR65" s="16"/>
    </row>
    <row r="66" spans="1:59" ht="11.25">
      <c r="B66" s="16"/>
      <c r="AR66" s="16"/>
    </row>
    <row r="67" spans="1:59" ht="11.25">
      <c r="B67" s="16"/>
      <c r="AR67" s="16"/>
    </row>
    <row r="68" spans="1:59" ht="11.25">
      <c r="B68" s="16"/>
      <c r="AR68" s="16"/>
    </row>
    <row r="69" spans="1:59" ht="11.25">
      <c r="B69" s="16"/>
      <c r="AR69" s="16"/>
    </row>
    <row r="70" spans="1:59" ht="11.25">
      <c r="B70" s="16"/>
      <c r="AR70" s="16"/>
    </row>
    <row r="71" spans="1:59" ht="11.25">
      <c r="B71" s="16"/>
      <c r="AR71" s="16"/>
    </row>
    <row r="72" spans="1:59" ht="11.25">
      <c r="B72" s="16"/>
      <c r="AR72" s="16"/>
    </row>
    <row r="73" spans="1:59" ht="11.25">
      <c r="B73" s="16"/>
      <c r="AR73" s="16"/>
    </row>
    <row r="74" spans="1:59" ht="11.25">
      <c r="B74" s="16"/>
      <c r="AR74" s="16"/>
    </row>
    <row r="75" spans="1:59" s="2" customFormat="1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G75" s="28"/>
    </row>
    <row r="76" spans="1:59" s="2" customFormat="1" ht="11.25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1" s="2" customFormat="1" ht="24.95" customHeight="1">
      <c r="A82" s="28"/>
      <c r="B82" s="29"/>
      <c r="C82" s="17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1" s="4" customFormat="1" ht="12" customHeight="1">
      <c r="B84" s="47"/>
      <c r="C84" s="23" t="s">
        <v>14</v>
      </c>
      <c r="L84" s="4">
        <f>K5</f>
        <v>65420226</v>
      </c>
      <c r="AR84" s="47"/>
    </row>
    <row r="85" spans="1:91" s="5" customFormat="1" ht="36.950000000000003" customHeight="1">
      <c r="B85" s="48"/>
      <c r="C85" s="49" t="s">
        <v>16</v>
      </c>
      <c r="L85" s="160" t="str">
        <f>K6</f>
        <v>Revizní činnost elektrického zařízení SEE v obvodu OŘ Plzeň 2021</v>
      </c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1"/>
      <c r="AF85" s="161"/>
      <c r="AG85" s="161"/>
      <c r="AH85" s="161"/>
      <c r="AI85" s="161"/>
      <c r="AJ85" s="161"/>
      <c r="AK85" s="161"/>
      <c r="AL85" s="161"/>
      <c r="AM85" s="161"/>
      <c r="AN85" s="161"/>
      <c r="AO85" s="161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1" s="2" customFormat="1" ht="12" customHeight="1">
      <c r="A87" s="28"/>
      <c r="B87" s="29"/>
      <c r="C87" s="23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22</v>
      </c>
      <c r="AJ87" s="28"/>
      <c r="AK87" s="28"/>
      <c r="AL87" s="28"/>
      <c r="AM87" s="162" t="str">
        <f>IF(AN8= "","",AN8)</f>
        <v>16. 11. 2020</v>
      </c>
      <c r="AN87" s="162"/>
      <c r="AO87" s="28"/>
      <c r="AP87" s="28"/>
      <c r="AQ87" s="28"/>
      <c r="AR87" s="29"/>
      <c r="BG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1" s="2" customFormat="1" ht="15.2" customHeight="1">
      <c r="A89" s="28"/>
      <c r="B89" s="29"/>
      <c r="C89" s="23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29</v>
      </c>
      <c r="AJ89" s="28"/>
      <c r="AK89" s="28"/>
      <c r="AL89" s="28"/>
      <c r="AM89" s="163" t="str">
        <f>IF(E17="","",E17)</f>
        <v xml:space="preserve"> </v>
      </c>
      <c r="AN89" s="164"/>
      <c r="AO89" s="164"/>
      <c r="AP89" s="164"/>
      <c r="AQ89" s="28"/>
      <c r="AR89" s="29"/>
      <c r="AS89" s="165" t="s">
        <v>52</v>
      </c>
      <c r="AT89" s="166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3"/>
      <c r="BG89" s="28"/>
    </row>
    <row r="90" spans="1:91" s="2" customFormat="1" ht="15.2" customHeight="1">
      <c r="A90" s="28"/>
      <c r="B90" s="29"/>
      <c r="C90" s="23" t="s">
        <v>27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30</v>
      </c>
      <c r="AJ90" s="28"/>
      <c r="AK90" s="28"/>
      <c r="AL90" s="28"/>
      <c r="AM90" s="163" t="str">
        <f>IF(E20="","",E20)</f>
        <v xml:space="preserve"> </v>
      </c>
      <c r="AN90" s="164"/>
      <c r="AO90" s="164"/>
      <c r="AP90" s="164"/>
      <c r="AQ90" s="28"/>
      <c r="AR90" s="29"/>
      <c r="AS90" s="167"/>
      <c r="AT90" s="168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5"/>
      <c r="BG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67"/>
      <c r="AT91" s="168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5"/>
      <c r="BG91" s="28"/>
    </row>
    <row r="92" spans="1:91" s="2" customFormat="1" ht="29.25" customHeight="1">
      <c r="A92" s="28"/>
      <c r="B92" s="29"/>
      <c r="C92" s="169" t="s">
        <v>53</v>
      </c>
      <c r="D92" s="170"/>
      <c r="E92" s="170"/>
      <c r="F92" s="170"/>
      <c r="G92" s="170"/>
      <c r="H92" s="56"/>
      <c r="I92" s="172" t="s">
        <v>54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1" t="s">
        <v>55</v>
      </c>
      <c r="AH92" s="170"/>
      <c r="AI92" s="170"/>
      <c r="AJ92" s="170"/>
      <c r="AK92" s="170"/>
      <c r="AL92" s="170"/>
      <c r="AM92" s="170"/>
      <c r="AN92" s="172" t="s">
        <v>56</v>
      </c>
      <c r="AO92" s="170"/>
      <c r="AP92" s="173"/>
      <c r="AQ92" s="57" t="s">
        <v>57</v>
      </c>
      <c r="AR92" s="29"/>
      <c r="AS92" s="58" t="s">
        <v>58</v>
      </c>
      <c r="AT92" s="59" t="s">
        <v>59</v>
      </c>
      <c r="AU92" s="59" t="s">
        <v>60</v>
      </c>
      <c r="AV92" s="59" t="s">
        <v>61</v>
      </c>
      <c r="AW92" s="59" t="s">
        <v>62</v>
      </c>
      <c r="AX92" s="59" t="s">
        <v>63</v>
      </c>
      <c r="AY92" s="59" t="s">
        <v>64</v>
      </c>
      <c r="AZ92" s="59" t="s">
        <v>65</v>
      </c>
      <c r="BA92" s="59" t="s">
        <v>66</v>
      </c>
      <c r="BB92" s="59" t="s">
        <v>67</v>
      </c>
      <c r="BC92" s="59" t="s">
        <v>68</v>
      </c>
      <c r="BD92" s="59" t="s">
        <v>69</v>
      </c>
      <c r="BE92" s="59" t="s">
        <v>70</v>
      </c>
      <c r="BF92" s="60" t="s">
        <v>71</v>
      </c>
      <c r="BG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3"/>
      <c r="BG93" s="28"/>
    </row>
    <row r="94" spans="1:91" s="6" customFormat="1" ht="32.450000000000003" customHeight="1">
      <c r="B94" s="64"/>
      <c r="C94" s="65" t="s">
        <v>72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77">
        <f>ROUND(SUM(AG95:AG103),2)</f>
        <v>0</v>
      </c>
      <c r="AH94" s="177"/>
      <c r="AI94" s="177"/>
      <c r="AJ94" s="177"/>
      <c r="AK94" s="177"/>
      <c r="AL94" s="177"/>
      <c r="AM94" s="177"/>
      <c r="AN94" s="178">
        <f t="shared" ref="AN94:AN103" si="0">SUM(AG94,AV94)</f>
        <v>0</v>
      </c>
      <c r="AO94" s="178"/>
      <c r="AP94" s="178"/>
      <c r="AQ94" s="68" t="s">
        <v>1</v>
      </c>
      <c r="AR94" s="64"/>
      <c r="AS94" s="69">
        <f>ROUND(SUM(AS95:AS103),2)</f>
        <v>0</v>
      </c>
      <c r="AT94" s="70">
        <f>ROUND(SUM(AT95:AT103),2)</f>
        <v>0</v>
      </c>
      <c r="AU94" s="71">
        <f>ROUND(SUM(AU95:AU103),2)</f>
        <v>0</v>
      </c>
      <c r="AV94" s="71">
        <f t="shared" ref="AV94:AV103" si="1">ROUND(SUM(AX94:AY94),2)</f>
        <v>0</v>
      </c>
      <c r="AW94" s="72">
        <f>ROUND(SUM(AW95:AW103),5)</f>
        <v>0</v>
      </c>
      <c r="AX94" s="71">
        <f>ROUND(BB94*L29,2)</f>
        <v>0</v>
      </c>
      <c r="AY94" s="71">
        <f>ROUND(BC94*L30,2)</f>
        <v>0</v>
      </c>
      <c r="AZ94" s="71">
        <f>ROUND(BD94*L29,2)</f>
        <v>0</v>
      </c>
      <c r="BA94" s="71">
        <f>ROUND(BE94*L30,2)</f>
        <v>0</v>
      </c>
      <c r="BB94" s="71">
        <f>ROUND(SUM(BB95:BB103),2)</f>
        <v>0</v>
      </c>
      <c r="BC94" s="71">
        <f>ROUND(SUM(BC95:BC103),2)</f>
        <v>0</v>
      </c>
      <c r="BD94" s="71">
        <f>ROUND(SUM(BD95:BD103),2)</f>
        <v>0</v>
      </c>
      <c r="BE94" s="71">
        <f>ROUND(SUM(BE95:BE103),2)</f>
        <v>0</v>
      </c>
      <c r="BF94" s="73">
        <f>ROUND(SUM(BF95:BF103),2)</f>
        <v>0</v>
      </c>
      <c r="BS94" s="74" t="s">
        <v>73</v>
      </c>
      <c r="BT94" s="74" t="s">
        <v>74</v>
      </c>
      <c r="BU94" s="75" t="s">
        <v>75</v>
      </c>
      <c r="BV94" s="74" t="s">
        <v>76</v>
      </c>
      <c r="BW94" s="74" t="s">
        <v>5</v>
      </c>
      <c r="BX94" s="74" t="s">
        <v>77</v>
      </c>
      <c r="CL94" s="74" t="s">
        <v>1</v>
      </c>
    </row>
    <row r="95" spans="1:91" s="7" customFormat="1" ht="16.5" customHeight="1">
      <c r="A95" s="76" t="s">
        <v>78</v>
      </c>
      <c r="B95" s="77"/>
      <c r="C95" s="78"/>
      <c r="D95" s="174" t="s">
        <v>79</v>
      </c>
      <c r="E95" s="174"/>
      <c r="F95" s="174"/>
      <c r="G95" s="174"/>
      <c r="H95" s="174"/>
      <c r="I95" s="79"/>
      <c r="J95" s="174" t="s">
        <v>80</v>
      </c>
      <c r="K95" s="174"/>
      <c r="L95" s="174"/>
      <c r="M95" s="174"/>
      <c r="N95" s="174"/>
      <c r="O95" s="174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5">
        <f>'01 - prohlídky oblast Plzeň'!K32</f>
        <v>0</v>
      </c>
      <c r="AH95" s="176"/>
      <c r="AI95" s="176"/>
      <c r="AJ95" s="176"/>
      <c r="AK95" s="176"/>
      <c r="AL95" s="176"/>
      <c r="AM95" s="176"/>
      <c r="AN95" s="175">
        <f t="shared" si="0"/>
        <v>0</v>
      </c>
      <c r="AO95" s="176"/>
      <c r="AP95" s="176"/>
      <c r="AQ95" s="80" t="s">
        <v>81</v>
      </c>
      <c r="AR95" s="77"/>
      <c r="AS95" s="81">
        <f>'01 - prohlídky oblast Plzeň'!K30</f>
        <v>0</v>
      </c>
      <c r="AT95" s="82">
        <f>'01 - prohlídky oblast Plzeň'!K31</f>
        <v>0</v>
      </c>
      <c r="AU95" s="82">
        <v>0</v>
      </c>
      <c r="AV95" s="82">
        <f t="shared" si="1"/>
        <v>0</v>
      </c>
      <c r="AW95" s="83">
        <f>'01 - prohlídky oblast Plzeň'!T117</f>
        <v>0</v>
      </c>
      <c r="AX95" s="82">
        <f>'01 - prohlídky oblast Plzeň'!K35</f>
        <v>0</v>
      </c>
      <c r="AY95" s="82">
        <f>'01 - prohlídky oblast Plzeň'!K36</f>
        <v>0</v>
      </c>
      <c r="AZ95" s="82">
        <f>'01 - prohlídky oblast Plzeň'!K37</f>
        <v>0</v>
      </c>
      <c r="BA95" s="82">
        <f>'01 - prohlídky oblast Plzeň'!K38</f>
        <v>0</v>
      </c>
      <c r="BB95" s="82">
        <f>'01 - prohlídky oblast Plzeň'!F35</f>
        <v>0</v>
      </c>
      <c r="BC95" s="82">
        <f>'01 - prohlídky oblast Plzeň'!F36</f>
        <v>0</v>
      </c>
      <c r="BD95" s="82">
        <f>'01 - prohlídky oblast Plzeň'!F37</f>
        <v>0</v>
      </c>
      <c r="BE95" s="82">
        <f>'01 - prohlídky oblast Plzeň'!F38</f>
        <v>0</v>
      </c>
      <c r="BF95" s="84">
        <f>'01 - prohlídky oblast Plzeň'!F39</f>
        <v>0</v>
      </c>
      <c r="BT95" s="85" t="s">
        <v>82</v>
      </c>
      <c r="BV95" s="85" t="s">
        <v>76</v>
      </c>
      <c r="BW95" s="85" t="s">
        <v>83</v>
      </c>
      <c r="BX95" s="85" t="s">
        <v>5</v>
      </c>
      <c r="CL95" s="85" t="s">
        <v>1</v>
      </c>
      <c r="CM95" s="85" t="s">
        <v>84</v>
      </c>
    </row>
    <row r="96" spans="1:91" s="7" customFormat="1" ht="16.5" customHeight="1">
      <c r="A96" s="76" t="s">
        <v>78</v>
      </c>
      <c r="B96" s="77"/>
      <c r="C96" s="78"/>
      <c r="D96" s="174" t="s">
        <v>85</v>
      </c>
      <c r="E96" s="174"/>
      <c r="F96" s="174"/>
      <c r="G96" s="174"/>
      <c r="H96" s="174"/>
      <c r="I96" s="79"/>
      <c r="J96" s="174" t="s">
        <v>86</v>
      </c>
      <c r="K96" s="174"/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175">
        <f>'02 - prohlídky oblast Č. ...'!K32</f>
        <v>0</v>
      </c>
      <c r="AH96" s="176"/>
      <c r="AI96" s="176"/>
      <c r="AJ96" s="176"/>
      <c r="AK96" s="176"/>
      <c r="AL96" s="176"/>
      <c r="AM96" s="176"/>
      <c r="AN96" s="175">
        <f t="shared" si="0"/>
        <v>0</v>
      </c>
      <c r="AO96" s="176"/>
      <c r="AP96" s="176"/>
      <c r="AQ96" s="80" t="s">
        <v>81</v>
      </c>
      <c r="AR96" s="77"/>
      <c r="AS96" s="81">
        <f>'02 - prohlídky oblast Č. ...'!K30</f>
        <v>0</v>
      </c>
      <c r="AT96" s="82">
        <f>'02 - prohlídky oblast Č. ...'!K31</f>
        <v>0</v>
      </c>
      <c r="AU96" s="82">
        <v>0</v>
      </c>
      <c r="AV96" s="82">
        <f t="shared" si="1"/>
        <v>0</v>
      </c>
      <c r="AW96" s="83">
        <f>'02 - prohlídky oblast Č. ...'!T117</f>
        <v>0</v>
      </c>
      <c r="AX96" s="82">
        <f>'02 - prohlídky oblast Č. ...'!K35</f>
        <v>0</v>
      </c>
      <c r="AY96" s="82">
        <f>'02 - prohlídky oblast Č. ...'!K36</f>
        <v>0</v>
      </c>
      <c r="AZ96" s="82">
        <f>'02 - prohlídky oblast Č. ...'!K37</f>
        <v>0</v>
      </c>
      <c r="BA96" s="82">
        <f>'02 - prohlídky oblast Č. ...'!K38</f>
        <v>0</v>
      </c>
      <c r="BB96" s="82">
        <f>'02 - prohlídky oblast Č. ...'!F35</f>
        <v>0</v>
      </c>
      <c r="BC96" s="82">
        <f>'02 - prohlídky oblast Č. ...'!F36</f>
        <v>0</v>
      </c>
      <c r="BD96" s="82">
        <f>'02 - prohlídky oblast Č. ...'!F37</f>
        <v>0</v>
      </c>
      <c r="BE96" s="82">
        <f>'02 - prohlídky oblast Č. ...'!F38</f>
        <v>0</v>
      </c>
      <c r="BF96" s="84">
        <f>'02 - prohlídky oblast Č. ...'!F39</f>
        <v>0</v>
      </c>
      <c r="BT96" s="85" t="s">
        <v>82</v>
      </c>
      <c r="BV96" s="85" t="s">
        <v>76</v>
      </c>
      <c r="BW96" s="85" t="s">
        <v>87</v>
      </c>
      <c r="BX96" s="85" t="s">
        <v>5</v>
      </c>
      <c r="CL96" s="85" t="s">
        <v>1</v>
      </c>
      <c r="CM96" s="85" t="s">
        <v>84</v>
      </c>
    </row>
    <row r="97" spans="1:91" s="7" customFormat="1" ht="16.5" customHeight="1">
      <c r="A97" s="76" t="s">
        <v>78</v>
      </c>
      <c r="B97" s="77"/>
      <c r="C97" s="78"/>
      <c r="D97" s="174" t="s">
        <v>88</v>
      </c>
      <c r="E97" s="174"/>
      <c r="F97" s="174"/>
      <c r="G97" s="174"/>
      <c r="H97" s="174"/>
      <c r="I97" s="79"/>
      <c r="J97" s="174" t="s">
        <v>89</v>
      </c>
      <c r="K97" s="174"/>
      <c r="L97" s="174"/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  <c r="AF97" s="174"/>
      <c r="AG97" s="175">
        <f>'03 - revize OE Plzeň'!K32</f>
        <v>0</v>
      </c>
      <c r="AH97" s="176"/>
      <c r="AI97" s="176"/>
      <c r="AJ97" s="176"/>
      <c r="AK97" s="176"/>
      <c r="AL97" s="176"/>
      <c r="AM97" s="176"/>
      <c r="AN97" s="175">
        <f t="shared" si="0"/>
        <v>0</v>
      </c>
      <c r="AO97" s="176"/>
      <c r="AP97" s="176"/>
      <c r="AQ97" s="80" t="s">
        <v>81</v>
      </c>
      <c r="AR97" s="77"/>
      <c r="AS97" s="81">
        <f>'03 - revize OE Plzeň'!K30</f>
        <v>0</v>
      </c>
      <c r="AT97" s="82">
        <f>'03 - revize OE Plzeň'!K31</f>
        <v>0</v>
      </c>
      <c r="AU97" s="82">
        <v>0</v>
      </c>
      <c r="AV97" s="82">
        <f t="shared" si="1"/>
        <v>0</v>
      </c>
      <c r="AW97" s="83">
        <f>'03 - revize OE Plzeň'!T117</f>
        <v>0</v>
      </c>
      <c r="AX97" s="82">
        <f>'03 - revize OE Plzeň'!K35</f>
        <v>0</v>
      </c>
      <c r="AY97" s="82">
        <f>'03 - revize OE Plzeň'!K36</f>
        <v>0</v>
      </c>
      <c r="AZ97" s="82">
        <f>'03 - revize OE Plzeň'!K37</f>
        <v>0</v>
      </c>
      <c r="BA97" s="82">
        <f>'03 - revize OE Plzeň'!K38</f>
        <v>0</v>
      </c>
      <c r="BB97" s="82">
        <f>'03 - revize OE Plzeň'!F35</f>
        <v>0</v>
      </c>
      <c r="BC97" s="82">
        <f>'03 - revize OE Plzeň'!F36</f>
        <v>0</v>
      </c>
      <c r="BD97" s="82">
        <f>'03 - revize OE Plzeň'!F37</f>
        <v>0</v>
      </c>
      <c r="BE97" s="82">
        <f>'03 - revize OE Plzeň'!F38</f>
        <v>0</v>
      </c>
      <c r="BF97" s="84">
        <f>'03 - revize OE Plzeň'!F39</f>
        <v>0</v>
      </c>
      <c r="BT97" s="85" t="s">
        <v>82</v>
      </c>
      <c r="BV97" s="85" t="s">
        <v>76</v>
      </c>
      <c r="BW97" s="85" t="s">
        <v>90</v>
      </c>
      <c r="BX97" s="85" t="s">
        <v>5</v>
      </c>
      <c r="CL97" s="85" t="s">
        <v>1</v>
      </c>
      <c r="CM97" s="85" t="s">
        <v>84</v>
      </c>
    </row>
    <row r="98" spans="1:91" s="7" customFormat="1" ht="16.5" customHeight="1">
      <c r="A98" s="76" t="s">
        <v>78</v>
      </c>
      <c r="B98" s="77"/>
      <c r="C98" s="78"/>
      <c r="D98" s="174" t="s">
        <v>91</v>
      </c>
      <c r="E98" s="174"/>
      <c r="F98" s="174"/>
      <c r="G98" s="174"/>
      <c r="H98" s="174"/>
      <c r="I98" s="79"/>
      <c r="J98" s="174" t="s">
        <v>92</v>
      </c>
      <c r="K98" s="174"/>
      <c r="L98" s="174"/>
      <c r="M98" s="174"/>
      <c r="N98" s="174"/>
      <c r="O98" s="174"/>
      <c r="P98" s="174"/>
      <c r="Q98" s="174"/>
      <c r="R98" s="174"/>
      <c r="S98" s="174"/>
      <c r="T98" s="174"/>
      <c r="U98" s="174"/>
      <c r="V98" s="174"/>
      <c r="W98" s="174"/>
      <c r="X98" s="174"/>
      <c r="Y98" s="174"/>
      <c r="Z98" s="174"/>
      <c r="AA98" s="174"/>
      <c r="AB98" s="174"/>
      <c r="AC98" s="174"/>
      <c r="AD98" s="174"/>
      <c r="AE98" s="174"/>
      <c r="AF98" s="174"/>
      <c r="AG98" s="175">
        <f>'04 - revize OE Klatovy'!K32</f>
        <v>0</v>
      </c>
      <c r="AH98" s="176"/>
      <c r="AI98" s="176"/>
      <c r="AJ98" s="176"/>
      <c r="AK98" s="176"/>
      <c r="AL98" s="176"/>
      <c r="AM98" s="176"/>
      <c r="AN98" s="175">
        <f t="shared" si="0"/>
        <v>0</v>
      </c>
      <c r="AO98" s="176"/>
      <c r="AP98" s="176"/>
      <c r="AQ98" s="80" t="s">
        <v>81</v>
      </c>
      <c r="AR98" s="77"/>
      <c r="AS98" s="81">
        <f>'04 - revize OE Klatovy'!K30</f>
        <v>0</v>
      </c>
      <c r="AT98" s="82">
        <f>'04 - revize OE Klatovy'!K31</f>
        <v>0</v>
      </c>
      <c r="AU98" s="82">
        <v>0</v>
      </c>
      <c r="AV98" s="82">
        <f t="shared" si="1"/>
        <v>0</v>
      </c>
      <c r="AW98" s="83">
        <f>'04 - revize OE Klatovy'!T117</f>
        <v>0</v>
      </c>
      <c r="AX98" s="82">
        <f>'04 - revize OE Klatovy'!K35</f>
        <v>0</v>
      </c>
      <c r="AY98" s="82">
        <f>'04 - revize OE Klatovy'!K36</f>
        <v>0</v>
      </c>
      <c r="AZ98" s="82">
        <f>'04 - revize OE Klatovy'!K37</f>
        <v>0</v>
      </c>
      <c r="BA98" s="82">
        <f>'04 - revize OE Klatovy'!K38</f>
        <v>0</v>
      </c>
      <c r="BB98" s="82">
        <f>'04 - revize OE Klatovy'!F35</f>
        <v>0</v>
      </c>
      <c r="BC98" s="82">
        <f>'04 - revize OE Klatovy'!F36</f>
        <v>0</v>
      </c>
      <c r="BD98" s="82">
        <f>'04 - revize OE Klatovy'!F37</f>
        <v>0</v>
      </c>
      <c r="BE98" s="82">
        <f>'04 - revize OE Klatovy'!F38</f>
        <v>0</v>
      </c>
      <c r="BF98" s="84">
        <f>'04 - revize OE Klatovy'!F39</f>
        <v>0</v>
      </c>
      <c r="BT98" s="85" t="s">
        <v>82</v>
      </c>
      <c r="BV98" s="85" t="s">
        <v>76</v>
      </c>
      <c r="BW98" s="85" t="s">
        <v>93</v>
      </c>
      <c r="BX98" s="85" t="s">
        <v>5</v>
      </c>
      <c r="CL98" s="85" t="s">
        <v>1</v>
      </c>
      <c r="CM98" s="85" t="s">
        <v>84</v>
      </c>
    </row>
    <row r="99" spans="1:91" s="7" customFormat="1" ht="16.5" customHeight="1">
      <c r="A99" s="76" t="s">
        <v>78</v>
      </c>
      <c r="B99" s="77"/>
      <c r="C99" s="78"/>
      <c r="D99" s="174" t="s">
        <v>94</v>
      </c>
      <c r="E99" s="174"/>
      <c r="F99" s="174"/>
      <c r="G99" s="174"/>
      <c r="H99" s="174"/>
      <c r="I99" s="79"/>
      <c r="J99" s="174" t="s">
        <v>95</v>
      </c>
      <c r="K99" s="174"/>
      <c r="L99" s="174"/>
      <c r="M99" s="174"/>
      <c r="N99" s="174"/>
      <c r="O99" s="174"/>
      <c r="P99" s="174"/>
      <c r="Q99" s="174"/>
      <c r="R99" s="174"/>
      <c r="S99" s="174"/>
      <c r="T99" s="174"/>
      <c r="U99" s="174"/>
      <c r="V99" s="174"/>
      <c r="W99" s="174"/>
      <c r="X99" s="174"/>
      <c r="Y99" s="174"/>
      <c r="Z99" s="174"/>
      <c r="AA99" s="174"/>
      <c r="AB99" s="174"/>
      <c r="AC99" s="174"/>
      <c r="AD99" s="174"/>
      <c r="AE99" s="174"/>
      <c r="AF99" s="174"/>
      <c r="AG99" s="175">
        <f>'05 - revize SNTZ Plzeň'!K32</f>
        <v>0</v>
      </c>
      <c r="AH99" s="176"/>
      <c r="AI99" s="176"/>
      <c r="AJ99" s="176"/>
      <c r="AK99" s="176"/>
      <c r="AL99" s="176"/>
      <c r="AM99" s="176"/>
      <c r="AN99" s="175">
        <f t="shared" si="0"/>
        <v>0</v>
      </c>
      <c r="AO99" s="176"/>
      <c r="AP99" s="176"/>
      <c r="AQ99" s="80" t="s">
        <v>81</v>
      </c>
      <c r="AR99" s="77"/>
      <c r="AS99" s="81">
        <f>'05 - revize SNTZ Plzeň'!K30</f>
        <v>0</v>
      </c>
      <c r="AT99" s="82">
        <f>'05 - revize SNTZ Plzeň'!K31</f>
        <v>0</v>
      </c>
      <c r="AU99" s="82">
        <v>0</v>
      </c>
      <c r="AV99" s="82">
        <f t="shared" si="1"/>
        <v>0</v>
      </c>
      <c r="AW99" s="83">
        <f>'05 - revize SNTZ Plzeň'!T117</f>
        <v>0</v>
      </c>
      <c r="AX99" s="82">
        <f>'05 - revize SNTZ Plzeň'!K35</f>
        <v>0</v>
      </c>
      <c r="AY99" s="82">
        <f>'05 - revize SNTZ Plzeň'!K36</f>
        <v>0</v>
      </c>
      <c r="AZ99" s="82">
        <f>'05 - revize SNTZ Plzeň'!K37</f>
        <v>0</v>
      </c>
      <c r="BA99" s="82">
        <f>'05 - revize SNTZ Plzeň'!K38</f>
        <v>0</v>
      </c>
      <c r="BB99" s="82">
        <f>'05 - revize SNTZ Plzeň'!F35</f>
        <v>0</v>
      </c>
      <c r="BC99" s="82">
        <f>'05 - revize SNTZ Plzeň'!F36</f>
        <v>0</v>
      </c>
      <c r="BD99" s="82">
        <f>'05 - revize SNTZ Plzeň'!F37</f>
        <v>0</v>
      </c>
      <c r="BE99" s="82">
        <f>'05 - revize SNTZ Plzeň'!F38</f>
        <v>0</v>
      </c>
      <c r="BF99" s="84">
        <f>'05 - revize SNTZ Plzeň'!F39</f>
        <v>0</v>
      </c>
      <c r="BT99" s="85" t="s">
        <v>82</v>
      </c>
      <c r="BV99" s="85" t="s">
        <v>76</v>
      </c>
      <c r="BW99" s="85" t="s">
        <v>96</v>
      </c>
      <c r="BX99" s="85" t="s">
        <v>5</v>
      </c>
      <c r="CL99" s="85" t="s">
        <v>1</v>
      </c>
      <c r="CM99" s="85" t="s">
        <v>84</v>
      </c>
    </row>
    <row r="100" spans="1:91" s="7" customFormat="1" ht="16.5" customHeight="1">
      <c r="A100" s="76" t="s">
        <v>78</v>
      </c>
      <c r="B100" s="77"/>
      <c r="C100" s="78"/>
      <c r="D100" s="174" t="s">
        <v>97</v>
      </c>
      <c r="E100" s="174"/>
      <c r="F100" s="174"/>
      <c r="G100" s="174"/>
      <c r="H100" s="174"/>
      <c r="I100" s="79"/>
      <c r="J100" s="174" t="s">
        <v>98</v>
      </c>
      <c r="K100" s="174"/>
      <c r="L100" s="174"/>
      <c r="M100" s="174"/>
      <c r="N100" s="174"/>
      <c r="O100" s="174"/>
      <c r="P100" s="174"/>
      <c r="Q100" s="174"/>
      <c r="R100" s="174"/>
      <c r="S100" s="174"/>
      <c r="T100" s="174"/>
      <c r="U100" s="174"/>
      <c r="V100" s="174"/>
      <c r="W100" s="174"/>
      <c r="X100" s="174"/>
      <c r="Y100" s="174"/>
      <c r="Z100" s="174"/>
      <c r="AA100" s="174"/>
      <c r="AB100" s="174"/>
      <c r="AC100" s="174"/>
      <c r="AD100" s="174"/>
      <c r="AE100" s="174"/>
      <c r="AF100" s="174"/>
      <c r="AG100" s="175">
        <f>'06 - OE Č. Budějovice'!K32</f>
        <v>0</v>
      </c>
      <c r="AH100" s="176"/>
      <c r="AI100" s="176"/>
      <c r="AJ100" s="176"/>
      <c r="AK100" s="176"/>
      <c r="AL100" s="176"/>
      <c r="AM100" s="176"/>
      <c r="AN100" s="175">
        <f t="shared" si="0"/>
        <v>0</v>
      </c>
      <c r="AO100" s="176"/>
      <c r="AP100" s="176"/>
      <c r="AQ100" s="80" t="s">
        <v>81</v>
      </c>
      <c r="AR100" s="77"/>
      <c r="AS100" s="81">
        <f>'06 - OE Č. Budějovice'!K30</f>
        <v>0</v>
      </c>
      <c r="AT100" s="82">
        <f>'06 - OE Č. Budějovice'!K31</f>
        <v>0</v>
      </c>
      <c r="AU100" s="82">
        <v>0</v>
      </c>
      <c r="AV100" s="82">
        <f t="shared" si="1"/>
        <v>0</v>
      </c>
      <c r="AW100" s="83">
        <f>'06 - OE Č. Budějovice'!T117</f>
        <v>0</v>
      </c>
      <c r="AX100" s="82">
        <f>'06 - OE Č. Budějovice'!K35</f>
        <v>0</v>
      </c>
      <c r="AY100" s="82">
        <f>'06 - OE Č. Budějovice'!K36</f>
        <v>0</v>
      </c>
      <c r="AZ100" s="82">
        <f>'06 - OE Č. Budějovice'!K37</f>
        <v>0</v>
      </c>
      <c r="BA100" s="82">
        <f>'06 - OE Č. Budějovice'!K38</f>
        <v>0</v>
      </c>
      <c r="BB100" s="82">
        <f>'06 - OE Č. Budějovice'!F35</f>
        <v>0</v>
      </c>
      <c r="BC100" s="82">
        <f>'06 - OE Č. Budějovice'!F36</f>
        <v>0</v>
      </c>
      <c r="BD100" s="82">
        <f>'06 - OE Č. Budějovice'!F37</f>
        <v>0</v>
      </c>
      <c r="BE100" s="82">
        <f>'06 - OE Č. Budějovice'!F38</f>
        <v>0</v>
      </c>
      <c r="BF100" s="84">
        <f>'06 - OE Č. Budějovice'!F39</f>
        <v>0</v>
      </c>
      <c r="BT100" s="85" t="s">
        <v>82</v>
      </c>
      <c r="BV100" s="85" t="s">
        <v>76</v>
      </c>
      <c r="BW100" s="85" t="s">
        <v>99</v>
      </c>
      <c r="BX100" s="85" t="s">
        <v>5</v>
      </c>
      <c r="CL100" s="85" t="s">
        <v>1</v>
      </c>
      <c r="CM100" s="85" t="s">
        <v>84</v>
      </c>
    </row>
    <row r="101" spans="1:91" s="7" customFormat="1" ht="16.5" customHeight="1">
      <c r="A101" s="76" t="s">
        <v>78</v>
      </c>
      <c r="B101" s="77"/>
      <c r="C101" s="78"/>
      <c r="D101" s="174" t="s">
        <v>100</v>
      </c>
      <c r="E101" s="174"/>
      <c r="F101" s="174"/>
      <c r="G101" s="174"/>
      <c r="H101" s="174"/>
      <c r="I101" s="79"/>
      <c r="J101" s="174" t="s">
        <v>101</v>
      </c>
      <c r="K101" s="174"/>
      <c r="L101" s="174"/>
      <c r="M101" s="174"/>
      <c r="N101" s="174"/>
      <c r="O101" s="174"/>
      <c r="P101" s="174"/>
      <c r="Q101" s="174"/>
      <c r="R101" s="174"/>
      <c r="S101" s="174"/>
      <c r="T101" s="174"/>
      <c r="U101" s="174"/>
      <c r="V101" s="174"/>
      <c r="W101" s="174"/>
      <c r="X101" s="174"/>
      <c r="Y101" s="174"/>
      <c r="Z101" s="174"/>
      <c r="AA101" s="174"/>
      <c r="AB101" s="174"/>
      <c r="AC101" s="174"/>
      <c r="AD101" s="174"/>
      <c r="AE101" s="174"/>
      <c r="AF101" s="174"/>
      <c r="AG101" s="175">
        <f>'07 - OE Strakonice'!K32</f>
        <v>0</v>
      </c>
      <c r="AH101" s="176"/>
      <c r="AI101" s="176"/>
      <c r="AJ101" s="176"/>
      <c r="AK101" s="176"/>
      <c r="AL101" s="176"/>
      <c r="AM101" s="176"/>
      <c r="AN101" s="175">
        <f t="shared" si="0"/>
        <v>0</v>
      </c>
      <c r="AO101" s="176"/>
      <c r="AP101" s="176"/>
      <c r="AQ101" s="80" t="s">
        <v>81</v>
      </c>
      <c r="AR101" s="77"/>
      <c r="AS101" s="81">
        <f>'07 - OE Strakonice'!K30</f>
        <v>0</v>
      </c>
      <c r="AT101" s="82">
        <f>'07 - OE Strakonice'!K31</f>
        <v>0</v>
      </c>
      <c r="AU101" s="82">
        <v>0</v>
      </c>
      <c r="AV101" s="82">
        <f t="shared" si="1"/>
        <v>0</v>
      </c>
      <c r="AW101" s="83">
        <f>'07 - OE Strakonice'!T117</f>
        <v>0</v>
      </c>
      <c r="AX101" s="82">
        <f>'07 - OE Strakonice'!K35</f>
        <v>0</v>
      </c>
      <c r="AY101" s="82">
        <f>'07 - OE Strakonice'!K36</f>
        <v>0</v>
      </c>
      <c r="AZ101" s="82">
        <f>'07 - OE Strakonice'!K37</f>
        <v>0</v>
      </c>
      <c r="BA101" s="82">
        <f>'07 - OE Strakonice'!K38</f>
        <v>0</v>
      </c>
      <c r="BB101" s="82">
        <f>'07 - OE Strakonice'!F35</f>
        <v>0</v>
      </c>
      <c r="BC101" s="82">
        <f>'07 - OE Strakonice'!F36</f>
        <v>0</v>
      </c>
      <c r="BD101" s="82">
        <f>'07 - OE Strakonice'!F37</f>
        <v>0</v>
      </c>
      <c r="BE101" s="82">
        <f>'07 - OE Strakonice'!F38</f>
        <v>0</v>
      </c>
      <c r="BF101" s="84">
        <f>'07 - OE Strakonice'!F39</f>
        <v>0</v>
      </c>
      <c r="BT101" s="85" t="s">
        <v>82</v>
      </c>
      <c r="BV101" s="85" t="s">
        <v>76</v>
      </c>
      <c r="BW101" s="85" t="s">
        <v>102</v>
      </c>
      <c r="BX101" s="85" t="s">
        <v>5</v>
      </c>
      <c r="CL101" s="85" t="s">
        <v>1</v>
      </c>
      <c r="CM101" s="85" t="s">
        <v>84</v>
      </c>
    </row>
    <row r="102" spans="1:91" s="7" customFormat="1" ht="16.5" customHeight="1">
      <c r="A102" s="76" t="s">
        <v>78</v>
      </c>
      <c r="B102" s="77"/>
      <c r="C102" s="78"/>
      <c r="D102" s="174" t="s">
        <v>103</v>
      </c>
      <c r="E102" s="174"/>
      <c r="F102" s="174"/>
      <c r="G102" s="174"/>
      <c r="H102" s="174"/>
      <c r="I102" s="79"/>
      <c r="J102" s="174" t="s">
        <v>104</v>
      </c>
      <c r="K102" s="174"/>
      <c r="L102" s="174"/>
      <c r="M102" s="174"/>
      <c r="N102" s="174"/>
      <c r="O102" s="174"/>
      <c r="P102" s="174"/>
      <c r="Q102" s="174"/>
      <c r="R102" s="174"/>
      <c r="S102" s="174"/>
      <c r="T102" s="174"/>
      <c r="U102" s="174"/>
      <c r="V102" s="174"/>
      <c r="W102" s="174"/>
      <c r="X102" s="174"/>
      <c r="Y102" s="174"/>
      <c r="Z102" s="174"/>
      <c r="AA102" s="174"/>
      <c r="AB102" s="174"/>
      <c r="AC102" s="174"/>
      <c r="AD102" s="174"/>
      <c r="AE102" s="174"/>
      <c r="AF102" s="174"/>
      <c r="AG102" s="175">
        <f>'08 - OE Veselí n. L.'!K32</f>
        <v>0</v>
      </c>
      <c r="AH102" s="176"/>
      <c r="AI102" s="176"/>
      <c r="AJ102" s="176"/>
      <c r="AK102" s="176"/>
      <c r="AL102" s="176"/>
      <c r="AM102" s="176"/>
      <c r="AN102" s="175">
        <f t="shared" si="0"/>
        <v>0</v>
      </c>
      <c r="AO102" s="176"/>
      <c r="AP102" s="176"/>
      <c r="AQ102" s="80" t="s">
        <v>81</v>
      </c>
      <c r="AR102" s="77"/>
      <c r="AS102" s="81">
        <f>'08 - OE Veselí n. L.'!K30</f>
        <v>0</v>
      </c>
      <c r="AT102" s="82">
        <f>'08 - OE Veselí n. L.'!K31</f>
        <v>0</v>
      </c>
      <c r="AU102" s="82">
        <v>0</v>
      </c>
      <c r="AV102" s="82">
        <f t="shared" si="1"/>
        <v>0</v>
      </c>
      <c r="AW102" s="83">
        <f>'08 - OE Veselí n. L.'!T117</f>
        <v>0</v>
      </c>
      <c r="AX102" s="82">
        <f>'08 - OE Veselí n. L.'!K35</f>
        <v>0</v>
      </c>
      <c r="AY102" s="82">
        <f>'08 - OE Veselí n. L.'!K36</f>
        <v>0</v>
      </c>
      <c r="AZ102" s="82">
        <f>'08 - OE Veselí n. L.'!K37</f>
        <v>0</v>
      </c>
      <c r="BA102" s="82">
        <f>'08 - OE Veselí n. L.'!K38</f>
        <v>0</v>
      </c>
      <c r="BB102" s="82">
        <f>'08 - OE Veselí n. L.'!F35</f>
        <v>0</v>
      </c>
      <c r="BC102" s="82">
        <f>'08 - OE Veselí n. L.'!F36</f>
        <v>0</v>
      </c>
      <c r="BD102" s="82">
        <f>'08 - OE Veselí n. L.'!F37</f>
        <v>0</v>
      </c>
      <c r="BE102" s="82">
        <f>'08 - OE Veselí n. L.'!F38</f>
        <v>0</v>
      </c>
      <c r="BF102" s="84">
        <f>'08 - OE Veselí n. L.'!F39</f>
        <v>0</v>
      </c>
      <c r="BT102" s="85" t="s">
        <v>82</v>
      </c>
      <c r="BV102" s="85" t="s">
        <v>76</v>
      </c>
      <c r="BW102" s="85" t="s">
        <v>105</v>
      </c>
      <c r="BX102" s="85" t="s">
        <v>5</v>
      </c>
      <c r="CL102" s="85" t="s">
        <v>1</v>
      </c>
      <c r="CM102" s="85" t="s">
        <v>84</v>
      </c>
    </row>
    <row r="103" spans="1:91" s="7" customFormat="1" ht="16.5" customHeight="1">
      <c r="A103" s="76" t="s">
        <v>78</v>
      </c>
      <c r="B103" s="77"/>
      <c r="C103" s="78"/>
      <c r="D103" s="174" t="s">
        <v>106</v>
      </c>
      <c r="E103" s="174"/>
      <c r="F103" s="174"/>
      <c r="G103" s="174"/>
      <c r="H103" s="174"/>
      <c r="I103" s="79"/>
      <c r="J103" s="174" t="s">
        <v>107</v>
      </c>
      <c r="K103" s="174"/>
      <c r="L103" s="174"/>
      <c r="M103" s="174"/>
      <c r="N103" s="174"/>
      <c r="O103" s="174"/>
      <c r="P103" s="174"/>
      <c r="Q103" s="174"/>
      <c r="R103" s="174"/>
      <c r="S103" s="174"/>
      <c r="T103" s="174"/>
      <c r="U103" s="174"/>
      <c r="V103" s="174"/>
      <c r="W103" s="174"/>
      <c r="X103" s="174"/>
      <c r="Y103" s="174"/>
      <c r="Z103" s="174"/>
      <c r="AA103" s="174"/>
      <c r="AB103" s="174"/>
      <c r="AC103" s="174"/>
      <c r="AD103" s="174"/>
      <c r="AE103" s="174"/>
      <c r="AF103" s="174"/>
      <c r="AG103" s="175">
        <f>'09 - SPS'!K32</f>
        <v>0</v>
      </c>
      <c r="AH103" s="176"/>
      <c r="AI103" s="176"/>
      <c r="AJ103" s="176"/>
      <c r="AK103" s="176"/>
      <c r="AL103" s="176"/>
      <c r="AM103" s="176"/>
      <c r="AN103" s="175">
        <f t="shared" si="0"/>
        <v>0</v>
      </c>
      <c r="AO103" s="176"/>
      <c r="AP103" s="176"/>
      <c r="AQ103" s="80" t="s">
        <v>81</v>
      </c>
      <c r="AR103" s="77"/>
      <c r="AS103" s="86">
        <f>'09 - SPS'!K30</f>
        <v>0</v>
      </c>
      <c r="AT103" s="87">
        <f>'09 - SPS'!K31</f>
        <v>0</v>
      </c>
      <c r="AU103" s="87">
        <v>0</v>
      </c>
      <c r="AV103" s="87">
        <f t="shared" si="1"/>
        <v>0</v>
      </c>
      <c r="AW103" s="88">
        <f>'09 - SPS'!T117</f>
        <v>0</v>
      </c>
      <c r="AX103" s="87">
        <f>'09 - SPS'!K35</f>
        <v>0</v>
      </c>
      <c r="AY103" s="87">
        <f>'09 - SPS'!K36</f>
        <v>0</v>
      </c>
      <c r="AZ103" s="87">
        <f>'09 - SPS'!K37</f>
        <v>0</v>
      </c>
      <c r="BA103" s="87">
        <f>'09 - SPS'!K38</f>
        <v>0</v>
      </c>
      <c r="BB103" s="87">
        <f>'09 - SPS'!F35</f>
        <v>0</v>
      </c>
      <c r="BC103" s="87">
        <f>'09 - SPS'!F36</f>
        <v>0</v>
      </c>
      <c r="BD103" s="87">
        <f>'09 - SPS'!F37</f>
        <v>0</v>
      </c>
      <c r="BE103" s="87">
        <f>'09 - SPS'!F38</f>
        <v>0</v>
      </c>
      <c r="BF103" s="89">
        <f>'09 - SPS'!F39</f>
        <v>0</v>
      </c>
      <c r="BT103" s="85" t="s">
        <v>82</v>
      </c>
      <c r="BV103" s="85" t="s">
        <v>76</v>
      </c>
      <c r="BW103" s="85" t="s">
        <v>108</v>
      </c>
      <c r="BX103" s="85" t="s">
        <v>5</v>
      </c>
      <c r="CL103" s="85" t="s">
        <v>1</v>
      </c>
      <c r="CM103" s="85" t="s">
        <v>84</v>
      </c>
    </row>
    <row r="104" spans="1:91" s="2" customFormat="1" ht="30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9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</row>
    <row r="105" spans="1:91" s="2" customFormat="1" ht="6.95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29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</row>
  </sheetData>
  <mergeCells count="74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prohlídky oblast Plzeň'!C2" display="/"/>
    <hyperlink ref="A96" location="'02 - prohlídky oblast Č. ...'!C2" display="/"/>
    <hyperlink ref="A97" location="'03 - revize OE Plzeň'!C2" display="/"/>
    <hyperlink ref="A98" location="'04 - revize OE Klatovy'!C2" display="/"/>
    <hyperlink ref="A99" location="'05 - revize SNTZ Plzeň'!C2" display="/"/>
    <hyperlink ref="A100" location="'06 - OE Č. Budějovice'!C2" display="/"/>
    <hyperlink ref="A101" location="'07 - OE Strakonice'!C2" display="/"/>
    <hyperlink ref="A102" location="'08 - OE Veselí n. L.'!C2" display="/"/>
    <hyperlink ref="A103" location="'09 - SPS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198" t="s">
        <v>6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T2" s="13" t="s">
        <v>108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84</v>
      </c>
    </row>
    <row r="4" spans="1:46" s="1" customFormat="1" ht="24.95" customHeight="1">
      <c r="B4" s="16"/>
      <c r="D4" s="17" t="s">
        <v>109</v>
      </c>
      <c r="M4" s="16"/>
      <c r="N4" s="90" t="s">
        <v>11</v>
      </c>
      <c r="AT4" s="13" t="s">
        <v>3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23" t="s">
        <v>16</v>
      </c>
      <c r="M6" s="16"/>
    </row>
    <row r="7" spans="1:46" s="1" customFormat="1" ht="16.5" customHeight="1">
      <c r="B7" s="16"/>
      <c r="E7" s="199" t="str">
        <f>'Rekapitulace zakázky'!K6</f>
        <v>Revizní činnost elektrického zařízení SEE v obvodu OŘ Plzeň 2021</v>
      </c>
      <c r="F7" s="200"/>
      <c r="G7" s="200"/>
      <c r="H7" s="200"/>
      <c r="M7" s="16"/>
    </row>
    <row r="8" spans="1:46" s="2" customFormat="1" ht="12" customHeight="1">
      <c r="A8" s="28"/>
      <c r="B8" s="29"/>
      <c r="C8" s="28"/>
      <c r="D8" s="23" t="s">
        <v>110</v>
      </c>
      <c r="E8" s="28"/>
      <c r="F8" s="28"/>
      <c r="G8" s="28"/>
      <c r="H8" s="28"/>
      <c r="I8" s="28"/>
      <c r="J8" s="28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0" t="s">
        <v>373</v>
      </c>
      <c r="F9" s="201"/>
      <c r="G9" s="201"/>
      <c r="H9" s="201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zakázky'!AN8</f>
        <v>16. 11. 2020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21</v>
      </c>
      <c r="F15" s="28"/>
      <c r="G15" s="28"/>
      <c r="H15" s="28"/>
      <c r="I15" s="23" t="s">
        <v>26</v>
      </c>
      <c r="J15" s="21" t="s">
        <v>1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25</v>
      </c>
      <c r="J17" s="24" t="str">
        <f>'Rekapitulace zakázky'!AN13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02" t="str">
        <f>'Rekapitulace zakázky'!E14</f>
        <v>Vyplň údaj</v>
      </c>
      <c r="F18" s="182"/>
      <c r="G18" s="182"/>
      <c r="H18" s="182"/>
      <c r="I18" s="23" t="s">
        <v>26</v>
      </c>
      <c r="J18" s="24" t="str">
        <f>'Rekapitulace zakázky'!AN14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25</v>
      </c>
      <c r="J20" s="21" t="s">
        <v>1</v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26</v>
      </c>
      <c r="J21" s="21" t="s">
        <v>1</v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21</v>
      </c>
      <c r="F24" s="28"/>
      <c r="G24" s="28"/>
      <c r="H24" s="28"/>
      <c r="I24" s="23" t="s">
        <v>26</v>
      </c>
      <c r="J24" s="21" t="s">
        <v>1</v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187" t="s">
        <v>1</v>
      </c>
      <c r="F27" s="187"/>
      <c r="G27" s="187"/>
      <c r="H27" s="187"/>
      <c r="I27" s="91"/>
      <c r="J27" s="91"/>
      <c r="K27" s="91"/>
      <c r="L27" s="91"/>
      <c r="M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62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29"/>
      <c r="C30" s="28"/>
      <c r="D30" s="28"/>
      <c r="E30" s="23" t="s">
        <v>112</v>
      </c>
      <c r="F30" s="28"/>
      <c r="G30" s="28"/>
      <c r="H30" s="28"/>
      <c r="I30" s="28"/>
      <c r="J30" s="28"/>
      <c r="K30" s="94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29"/>
      <c r="C31" s="28"/>
      <c r="D31" s="28"/>
      <c r="E31" s="23" t="s">
        <v>113</v>
      </c>
      <c r="F31" s="28"/>
      <c r="G31" s="28"/>
      <c r="H31" s="28"/>
      <c r="I31" s="28"/>
      <c r="J31" s="28"/>
      <c r="K31" s="94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5" t="s">
        <v>32</v>
      </c>
      <c r="E32" s="28"/>
      <c r="F32" s="28"/>
      <c r="G32" s="28"/>
      <c r="H32" s="28"/>
      <c r="I32" s="28"/>
      <c r="J32" s="28"/>
      <c r="K32" s="67">
        <f>ROUND(K117,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62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34</v>
      </c>
      <c r="G34" s="28"/>
      <c r="H34" s="28"/>
      <c r="I34" s="32" t="s">
        <v>33</v>
      </c>
      <c r="J34" s="28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6" t="s">
        <v>36</v>
      </c>
      <c r="E35" s="23" t="s">
        <v>37</v>
      </c>
      <c r="F35" s="94">
        <f>ROUND((SUM(BE117:BE122)),  2)</f>
        <v>0</v>
      </c>
      <c r="G35" s="28"/>
      <c r="H35" s="28"/>
      <c r="I35" s="97">
        <v>0.21</v>
      </c>
      <c r="J35" s="28"/>
      <c r="K35" s="94">
        <f>ROUND(((SUM(BE117:BE122))*I35),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38</v>
      </c>
      <c r="F36" s="94">
        <f>ROUND((SUM(BF117:BF122)),  2)</f>
        <v>0</v>
      </c>
      <c r="G36" s="28"/>
      <c r="H36" s="28"/>
      <c r="I36" s="97">
        <v>0.15</v>
      </c>
      <c r="J36" s="28"/>
      <c r="K36" s="94">
        <f>ROUND(((SUM(BF117:BF122))*I36),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39</v>
      </c>
      <c r="F37" s="94">
        <f>ROUND((SUM(BG117:BG122)),  2)</f>
        <v>0</v>
      </c>
      <c r="G37" s="28"/>
      <c r="H37" s="28"/>
      <c r="I37" s="97">
        <v>0.21</v>
      </c>
      <c r="J37" s="28"/>
      <c r="K37" s="94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40</v>
      </c>
      <c r="F38" s="94">
        <f>ROUND((SUM(BH117:BH122)),  2)</f>
        <v>0</v>
      </c>
      <c r="G38" s="28"/>
      <c r="H38" s="28"/>
      <c r="I38" s="97">
        <v>0.15</v>
      </c>
      <c r="J38" s="28"/>
      <c r="K38" s="94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41</v>
      </c>
      <c r="F39" s="94">
        <f>ROUND((SUM(BI117:BI122)),  2)</f>
        <v>0</v>
      </c>
      <c r="G39" s="28"/>
      <c r="H39" s="28"/>
      <c r="I39" s="97">
        <v>0</v>
      </c>
      <c r="J39" s="28"/>
      <c r="K39" s="94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8"/>
      <c r="D41" s="99" t="s">
        <v>42</v>
      </c>
      <c r="E41" s="56"/>
      <c r="F41" s="56"/>
      <c r="G41" s="100" t="s">
        <v>43</v>
      </c>
      <c r="H41" s="101" t="s">
        <v>44</v>
      </c>
      <c r="I41" s="56"/>
      <c r="J41" s="56"/>
      <c r="K41" s="102">
        <f>SUM(K32:K39)</f>
        <v>0</v>
      </c>
      <c r="L41" s="103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40"/>
      <c r="M50" s="3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114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199" t="str">
        <f>E7</f>
        <v>Revizní činnost elektrického zařízení SEE v obvodu OŘ Plzeň 2021</v>
      </c>
      <c r="F85" s="200"/>
      <c r="G85" s="200"/>
      <c r="H85" s="20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110</v>
      </c>
      <c r="D86" s="28"/>
      <c r="E86" s="28"/>
      <c r="F86" s="28"/>
      <c r="G86" s="28"/>
      <c r="H86" s="28"/>
      <c r="I86" s="28"/>
      <c r="J86" s="28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0" t="str">
        <f>E9</f>
        <v>09 - SPS</v>
      </c>
      <c r="F87" s="201"/>
      <c r="G87" s="201"/>
      <c r="H87" s="201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 xml:space="preserve"> </v>
      </c>
      <c r="G89" s="28"/>
      <c r="H89" s="28"/>
      <c r="I89" s="23" t="s">
        <v>22</v>
      </c>
      <c r="J89" s="51" t="str">
        <f>IF(J12="","",J12)</f>
        <v>16. 11. 2020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 xml:space="preserve"> </v>
      </c>
      <c r="G91" s="28"/>
      <c r="H91" s="28"/>
      <c r="I91" s="23" t="s">
        <v>29</v>
      </c>
      <c r="J91" s="26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30</v>
      </c>
      <c r="J92" s="26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115</v>
      </c>
      <c r="D94" s="98"/>
      <c r="E94" s="98"/>
      <c r="F94" s="98"/>
      <c r="G94" s="98"/>
      <c r="H94" s="98"/>
      <c r="I94" s="107" t="s">
        <v>116</v>
      </c>
      <c r="J94" s="107" t="s">
        <v>117</v>
      </c>
      <c r="K94" s="107" t="s">
        <v>118</v>
      </c>
      <c r="L94" s="9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119</v>
      </c>
      <c r="D96" s="28"/>
      <c r="E96" s="28"/>
      <c r="F96" s="28"/>
      <c r="G96" s="28"/>
      <c r="H96" s="28"/>
      <c r="I96" s="67">
        <f>Q117</f>
        <v>0</v>
      </c>
      <c r="J96" s="67">
        <f>R117</f>
        <v>0</v>
      </c>
      <c r="K96" s="67">
        <f>K117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120</v>
      </c>
    </row>
    <row r="97" spans="1:31" s="9" customFormat="1" ht="24.95" customHeight="1">
      <c r="B97" s="109"/>
      <c r="D97" s="110" t="s">
        <v>121</v>
      </c>
      <c r="E97" s="111"/>
      <c r="F97" s="111"/>
      <c r="G97" s="111"/>
      <c r="H97" s="111"/>
      <c r="I97" s="112">
        <f>Q118</f>
        <v>0</v>
      </c>
      <c r="J97" s="112">
        <f>R118</f>
        <v>0</v>
      </c>
      <c r="K97" s="112">
        <f>K118</f>
        <v>0</v>
      </c>
      <c r="M97" s="109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122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28"/>
      <c r="D107" s="28"/>
      <c r="E107" s="199" t="str">
        <f>E7</f>
        <v>Revizní činnost elektrického zařízení SEE v obvodu OŘ Plzeň 2021</v>
      </c>
      <c r="F107" s="200"/>
      <c r="G107" s="200"/>
      <c r="H107" s="200"/>
      <c r="I107" s="28"/>
      <c r="J107" s="28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110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0" t="str">
        <f>E9</f>
        <v>09 - SPS</v>
      </c>
      <c r="F109" s="201"/>
      <c r="G109" s="201"/>
      <c r="H109" s="201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 xml:space="preserve"> </v>
      </c>
      <c r="G111" s="28"/>
      <c r="H111" s="28"/>
      <c r="I111" s="23" t="s">
        <v>22</v>
      </c>
      <c r="J111" s="51" t="str">
        <f>IF(J12="","",J12)</f>
        <v>16. 11. 2020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 xml:space="preserve"> </v>
      </c>
      <c r="G113" s="28"/>
      <c r="H113" s="28"/>
      <c r="I113" s="23" t="s">
        <v>29</v>
      </c>
      <c r="J113" s="26" t="str">
        <f>E21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27</v>
      </c>
      <c r="D114" s="28"/>
      <c r="E114" s="28"/>
      <c r="F114" s="21" t="str">
        <f>IF(E18="","",E18)</f>
        <v>Vyplň údaj</v>
      </c>
      <c r="G114" s="28"/>
      <c r="H114" s="28"/>
      <c r="I114" s="23" t="s">
        <v>30</v>
      </c>
      <c r="J114" s="26" t="str">
        <f>E24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3"/>
      <c r="B116" s="114"/>
      <c r="C116" s="115" t="s">
        <v>123</v>
      </c>
      <c r="D116" s="116" t="s">
        <v>57</v>
      </c>
      <c r="E116" s="116" t="s">
        <v>53</v>
      </c>
      <c r="F116" s="116" t="s">
        <v>54</v>
      </c>
      <c r="G116" s="116" t="s">
        <v>124</v>
      </c>
      <c r="H116" s="116" t="s">
        <v>125</v>
      </c>
      <c r="I116" s="116" t="s">
        <v>126</v>
      </c>
      <c r="J116" s="116" t="s">
        <v>127</v>
      </c>
      <c r="K116" s="116" t="s">
        <v>118</v>
      </c>
      <c r="L116" s="117" t="s">
        <v>128</v>
      </c>
      <c r="M116" s="118"/>
      <c r="N116" s="58" t="s">
        <v>1</v>
      </c>
      <c r="O116" s="59" t="s">
        <v>36</v>
      </c>
      <c r="P116" s="59" t="s">
        <v>129</v>
      </c>
      <c r="Q116" s="59" t="s">
        <v>130</v>
      </c>
      <c r="R116" s="59" t="s">
        <v>131</v>
      </c>
      <c r="S116" s="59" t="s">
        <v>132</v>
      </c>
      <c r="T116" s="59" t="s">
        <v>133</v>
      </c>
      <c r="U116" s="59" t="s">
        <v>134</v>
      </c>
      <c r="V116" s="59" t="s">
        <v>135</v>
      </c>
      <c r="W116" s="59" t="s">
        <v>136</v>
      </c>
      <c r="X116" s="60" t="s">
        <v>137</v>
      </c>
      <c r="Y116" s="113"/>
      <c r="Z116" s="113"/>
      <c r="AA116" s="113"/>
      <c r="AB116" s="113"/>
      <c r="AC116" s="113"/>
      <c r="AD116" s="113"/>
      <c r="AE116" s="113"/>
    </row>
    <row r="117" spans="1:65" s="2" customFormat="1" ht="22.9" customHeight="1">
      <c r="A117" s="28"/>
      <c r="B117" s="29"/>
      <c r="C117" s="65" t="s">
        <v>138</v>
      </c>
      <c r="D117" s="28"/>
      <c r="E117" s="28"/>
      <c r="F117" s="28"/>
      <c r="G117" s="28"/>
      <c r="H117" s="28"/>
      <c r="I117" s="28"/>
      <c r="J117" s="28"/>
      <c r="K117" s="119">
        <f>BK117</f>
        <v>0</v>
      </c>
      <c r="L117" s="28"/>
      <c r="M117" s="29"/>
      <c r="N117" s="61"/>
      <c r="O117" s="52"/>
      <c r="P117" s="62"/>
      <c r="Q117" s="120">
        <f>Q118</f>
        <v>0</v>
      </c>
      <c r="R117" s="120">
        <f>R118</f>
        <v>0</v>
      </c>
      <c r="S117" s="62"/>
      <c r="T117" s="121">
        <f>T118</f>
        <v>0</v>
      </c>
      <c r="U117" s="62"/>
      <c r="V117" s="121">
        <f>V118</f>
        <v>0</v>
      </c>
      <c r="W117" s="62"/>
      <c r="X117" s="122">
        <f>X118</f>
        <v>0</v>
      </c>
      <c r="Y117" s="28"/>
      <c r="Z117" s="28"/>
      <c r="AA117" s="28"/>
      <c r="AB117" s="28"/>
      <c r="AC117" s="28"/>
      <c r="AD117" s="28"/>
      <c r="AE117" s="28"/>
      <c r="AT117" s="13" t="s">
        <v>73</v>
      </c>
      <c r="AU117" s="13" t="s">
        <v>120</v>
      </c>
      <c r="BK117" s="123">
        <f>BK118</f>
        <v>0</v>
      </c>
    </row>
    <row r="118" spans="1:65" s="11" customFormat="1" ht="25.9" customHeight="1">
      <c r="B118" s="124"/>
      <c r="D118" s="125" t="s">
        <v>73</v>
      </c>
      <c r="E118" s="126" t="s">
        <v>139</v>
      </c>
      <c r="F118" s="126" t="s">
        <v>140</v>
      </c>
      <c r="I118" s="127"/>
      <c r="J118" s="127"/>
      <c r="K118" s="128">
        <f>BK118</f>
        <v>0</v>
      </c>
      <c r="M118" s="124"/>
      <c r="N118" s="129"/>
      <c r="O118" s="130"/>
      <c r="P118" s="130"/>
      <c r="Q118" s="131">
        <f>SUM(Q119:Q122)</f>
        <v>0</v>
      </c>
      <c r="R118" s="131">
        <f>SUM(R119:R122)</f>
        <v>0</v>
      </c>
      <c r="S118" s="130"/>
      <c r="T118" s="132">
        <f>SUM(T119:T122)</f>
        <v>0</v>
      </c>
      <c r="U118" s="130"/>
      <c r="V118" s="132">
        <f>SUM(V119:V122)</f>
        <v>0</v>
      </c>
      <c r="W118" s="130"/>
      <c r="X118" s="133">
        <f>SUM(X119:X122)</f>
        <v>0</v>
      </c>
      <c r="AR118" s="125" t="s">
        <v>141</v>
      </c>
      <c r="AT118" s="134" t="s">
        <v>73</v>
      </c>
      <c r="AU118" s="134" t="s">
        <v>74</v>
      </c>
      <c r="AY118" s="125" t="s">
        <v>142</v>
      </c>
      <c r="BK118" s="135">
        <f>SUM(BK119:BK122)</f>
        <v>0</v>
      </c>
    </row>
    <row r="119" spans="1:65" s="2" customFormat="1" ht="24.2" customHeight="1">
      <c r="A119" s="28"/>
      <c r="B119" s="136"/>
      <c r="C119" s="137" t="s">
        <v>82</v>
      </c>
      <c r="D119" s="137" t="s">
        <v>143</v>
      </c>
      <c r="E119" s="138" t="s">
        <v>220</v>
      </c>
      <c r="F119" s="139" t="s">
        <v>374</v>
      </c>
      <c r="G119" s="140" t="s">
        <v>146</v>
      </c>
      <c r="H119" s="141">
        <v>21</v>
      </c>
      <c r="I119" s="142"/>
      <c r="J119" s="142"/>
      <c r="K119" s="143">
        <f>ROUND(P119*H119,2)</f>
        <v>0</v>
      </c>
      <c r="L119" s="139" t="s">
        <v>1</v>
      </c>
      <c r="M119" s="29"/>
      <c r="N119" s="144" t="s">
        <v>1</v>
      </c>
      <c r="O119" s="145" t="s">
        <v>37</v>
      </c>
      <c r="P119" s="146">
        <f>I119+J119</f>
        <v>0</v>
      </c>
      <c r="Q119" s="146">
        <f>ROUND(I119*H119,2)</f>
        <v>0</v>
      </c>
      <c r="R119" s="146">
        <f>ROUND(J119*H119,2)</f>
        <v>0</v>
      </c>
      <c r="S119" s="54"/>
      <c r="T119" s="147">
        <f>S119*H119</f>
        <v>0</v>
      </c>
      <c r="U119" s="147">
        <v>0</v>
      </c>
      <c r="V119" s="147">
        <f>U119*H119</f>
        <v>0</v>
      </c>
      <c r="W119" s="147">
        <v>0</v>
      </c>
      <c r="X119" s="148">
        <f>W119*H119</f>
        <v>0</v>
      </c>
      <c r="Y119" s="28"/>
      <c r="Z119" s="28"/>
      <c r="AA119" s="28"/>
      <c r="AB119" s="28"/>
      <c r="AC119" s="28"/>
      <c r="AD119" s="28"/>
      <c r="AE119" s="28"/>
      <c r="AR119" s="149" t="s">
        <v>147</v>
      </c>
      <c r="AT119" s="149" t="s">
        <v>143</v>
      </c>
      <c r="AU119" s="149" t="s">
        <v>82</v>
      </c>
      <c r="AY119" s="13" t="s">
        <v>142</v>
      </c>
      <c r="BE119" s="150">
        <f>IF(O119="základní",K119,0)</f>
        <v>0</v>
      </c>
      <c r="BF119" s="150">
        <f>IF(O119="snížená",K119,0)</f>
        <v>0</v>
      </c>
      <c r="BG119" s="150">
        <f>IF(O119="zákl. přenesená",K119,0)</f>
        <v>0</v>
      </c>
      <c r="BH119" s="150">
        <f>IF(O119="sníž. přenesená",K119,0)</f>
        <v>0</v>
      </c>
      <c r="BI119" s="150">
        <f>IF(O119="nulová",K119,0)</f>
        <v>0</v>
      </c>
      <c r="BJ119" s="13" t="s">
        <v>82</v>
      </c>
      <c r="BK119" s="150">
        <f>ROUND(P119*H119,2)</f>
        <v>0</v>
      </c>
      <c r="BL119" s="13" t="s">
        <v>147</v>
      </c>
      <c r="BM119" s="149" t="s">
        <v>375</v>
      </c>
    </row>
    <row r="120" spans="1:65" s="2" customFormat="1" ht="117">
      <c r="A120" s="28"/>
      <c r="B120" s="29"/>
      <c r="C120" s="28"/>
      <c r="D120" s="151" t="s">
        <v>149</v>
      </c>
      <c r="E120" s="28"/>
      <c r="F120" s="152" t="s">
        <v>376</v>
      </c>
      <c r="G120" s="28"/>
      <c r="H120" s="28"/>
      <c r="I120" s="153"/>
      <c r="J120" s="153"/>
      <c r="K120" s="28"/>
      <c r="L120" s="28"/>
      <c r="M120" s="29"/>
      <c r="N120" s="154"/>
      <c r="O120" s="155"/>
      <c r="P120" s="54"/>
      <c r="Q120" s="54"/>
      <c r="R120" s="54"/>
      <c r="S120" s="54"/>
      <c r="T120" s="54"/>
      <c r="U120" s="54"/>
      <c r="V120" s="54"/>
      <c r="W120" s="54"/>
      <c r="X120" s="55"/>
      <c r="Y120" s="28"/>
      <c r="Z120" s="28"/>
      <c r="AA120" s="28"/>
      <c r="AB120" s="28"/>
      <c r="AC120" s="28"/>
      <c r="AD120" s="28"/>
      <c r="AE120" s="28"/>
      <c r="AT120" s="13" t="s">
        <v>149</v>
      </c>
      <c r="AU120" s="13" t="s">
        <v>82</v>
      </c>
    </row>
    <row r="121" spans="1:65" s="2" customFormat="1" ht="24.2" customHeight="1">
      <c r="A121" s="28"/>
      <c r="B121" s="136"/>
      <c r="C121" s="137" t="s">
        <v>84</v>
      </c>
      <c r="D121" s="137" t="s">
        <v>143</v>
      </c>
      <c r="E121" s="138" t="s">
        <v>377</v>
      </c>
      <c r="F121" s="139" t="s">
        <v>378</v>
      </c>
      <c r="G121" s="140" t="s">
        <v>146</v>
      </c>
      <c r="H121" s="141">
        <v>9</v>
      </c>
      <c r="I121" s="142"/>
      <c r="J121" s="142"/>
      <c r="K121" s="143">
        <f>ROUND(P121*H121,2)</f>
        <v>0</v>
      </c>
      <c r="L121" s="139" t="s">
        <v>1</v>
      </c>
      <c r="M121" s="29"/>
      <c r="N121" s="144" t="s">
        <v>1</v>
      </c>
      <c r="O121" s="145" t="s">
        <v>37</v>
      </c>
      <c r="P121" s="146">
        <f>I121+J121</f>
        <v>0</v>
      </c>
      <c r="Q121" s="146">
        <f>ROUND(I121*H121,2)</f>
        <v>0</v>
      </c>
      <c r="R121" s="146">
        <f>ROUND(J121*H121,2)</f>
        <v>0</v>
      </c>
      <c r="S121" s="54"/>
      <c r="T121" s="147">
        <f>S121*H121</f>
        <v>0</v>
      </c>
      <c r="U121" s="147">
        <v>0</v>
      </c>
      <c r="V121" s="147">
        <f>U121*H121</f>
        <v>0</v>
      </c>
      <c r="W121" s="147">
        <v>0</v>
      </c>
      <c r="X121" s="148">
        <f>W121*H121</f>
        <v>0</v>
      </c>
      <c r="Y121" s="28"/>
      <c r="Z121" s="28"/>
      <c r="AA121" s="28"/>
      <c r="AB121" s="28"/>
      <c r="AC121" s="28"/>
      <c r="AD121" s="28"/>
      <c r="AE121" s="28"/>
      <c r="AR121" s="149" t="s">
        <v>147</v>
      </c>
      <c r="AT121" s="149" t="s">
        <v>143</v>
      </c>
      <c r="AU121" s="149" t="s">
        <v>82</v>
      </c>
      <c r="AY121" s="13" t="s">
        <v>142</v>
      </c>
      <c r="BE121" s="150">
        <f>IF(O121="základní",K121,0)</f>
        <v>0</v>
      </c>
      <c r="BF121" s="150">
        <f>IF(O121="snížená",K121,0)</f>
        <v>0</v>
      </c>
      <c r="BG121" s="150">
        <f>IF(O121="zákl. přenesená",K121,0)</f>
        <v>0</v>
      </c>
      <c r="BH121" s="150">
        <f>IF(O121="sníž. přenesená",K121,0)</f>
        <v>0</v>
      </c>
      <c r="BI121" s="150">
        <f>IF(O121="nulová",K121,0)</f>
        <v>0</v>
      </c>
      <c r="BJ121" s="13" t="s">
        <v>82</v>
      </c>
      <c r="BK121" s="150">
        <f>ROUND(P121*H121,2)</f>
        <v>0</v>
      </c>
      <c r="BL121" s="13" t="s">
        <v>147</v>
      </c>
      <c r="BM121" s="149" t="s">
        <v>379</v>
      </c>
    </row>
    <row r="122" spans="1:65" s="2" customFormat="1" ht="78">
      <c r="A122" s="28"/>
      <c r="B122" s="29"/>
      <c r="C122" s="28"/>
      <c r="D122" s="151" t="s">
        <v>149</v>
      </c>
      <c r="E122" s="28"/>
      <c r="F122" s="152" t="s">
        <v>380</v>
      </c>
      <c r="G122" s="28"/>
      <c r="H122" s="28"/>
      <c r="I122" s="153"/>
      <c r="J122" s="153"/>
      <c r="K122" s="28"/>
      <c r="L122" s="28"/>
      <c r="M122" s="29"/>
      <c r="N122" s="156"/>
      <c r="O122" s="157"/>
      <c r="P122" s="158"/>
      <c r="Q122" s="158"/>
      <c r="R122" s="158"/>
      <c r="S122" s="158"/>
      <c r="T122" s="158"/>
      <c r="U122" s="158"/>
      <c r="V122" s="158"/>
      <c r="W122" s="158"/>
      <c r="X122" s="159"/>
      <c r="Y122" s="28"/>
      <c r="Z122" s="28"/>
      <c r="AA122" s="28"/>
      <c r="AB122" s="28"/>
      <c r="AC122" s="28"/>
      <c r="AD122" s="28"/>
      <c r="AE122" s="28"/>
      <c r="AT122" s="13" t="s">
        <v>149</v>
      </c>
      <c r="AU122" s="13" t="s">
        <v>82</v>
      </c>
    </row>
    <row r="123" spans="1:65" s="2" customFormat="1" ht="6.95" customHeight="1">
      <c r="A123" s="28"/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29"/>
      <c r="N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</sheetData>
  <autoFilter ref="C116:L122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198" t="s">
        <v>6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T2" s="13" t="s">
        <v>83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84</v>
      </c>
    </row>
    <row r="4" spans="1:46" s="1" customFormat="1" ht="24.95" customHeight="1">
      <c r="B4" s="16"/>
      <c r="D4" s="17" t="s">
        <v>109</v>
      </c>
      <c r="M4" s="16"/>
      <c r="N4" s="90" t="s">
        <v>11</v>
      </c>
      <c r="AT4" s="13" t="s">
        <v>3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23" t="s">
        <v>16</v>
      </c>
      <c r="M6" s="16"/>
    </row>
    <row r="7" spans="1:46" s="1" customFormat="1" ht="16.5" customHeight="1">
      <c r="B7" s="16"/>
      <c r="E7" s="199" t="str">
        <f>'Rekapitulace zakázky'!K6</f>
        <v>Revizní činnost elektrického zařízení SEE v obvodu OŘ Plzeň 2021</v>
      </c>
      <c r="F7" s="200"/>
      <c r="G7" s="200"/>
      <c r="H7" s="200"/>
      <c r="M7" s="16"/>
    </row>
    <row r="8" spans="1:46" s="2" customFormat="1" ht="12" customHeight="1">
      <c r="A8" s="28"/>
      <c r="B8" s="29"/>
      <c r="C8" s="28"/>
      <c r="D8" s="23" t="s">
        <v>110</v>
      </c>
      <c r="E8" s="28"/>
      <c r="F8" s="28"/>
      <c r="G8" s="28"/>
      <c r="H8" s="28"/>
      <c r="I8" s="28"/>
      <c r="J8" s="28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0" t="s">
        <v>111</v>
      </c>
      <c r="F9" s="201"/>
      <c r="G9" s="201"/>
      <c r="H9" s="201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zakázky'!AN8</f>
        <v>16. 11. 2020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21</v>
      </c>
      <c r="F15" s="28"/>
      <c r="G15" s="28"/>
      <c r="H15" s="28"/>
      <c r="I15" s="23" t="s">
        <v>26</v>
      </c>
      <c r="J15" s="21" t="s">
        <v>1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25</v>
      </c>
      <c r="J17" s="24" t="str">
        <f>'Rekapitulace zakázky'!AN13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02" t="str">
        <f>'Rekapitulace zakázky'!E14</f>
        <v>Vyplň údaj</v>
      </c>
      <c r="F18" s="182"/>
      <c r="G18" s="182"/>
      <c r="H18" s="182"/>
      <c r="I18" s="23" t="s">
        <v>26</v>
      </c>
      <c r="J18" s="24" t="str">
        <f>'Rekapitulace zakázky'!AN14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25</v>
      </c>
      <c r="J20" s="21" t="s">
        <v>1</v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26</v>
      </c>
      <c r="J21" s="21" t="s">
        <v>1</v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21</v>
      </c>
      <c r="F24" s="28"/>
      <c r="G24" s="28"/>
      <c r="H24" s="28"/>
      <c r="I24" s="23" t="s">
        <v>26</v>
      </c>
      <c r="J24" s="21" t="s">
        <v>1</v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187" t="s">
        <v>1</v>
      </c>
      <c r="F27" s="187"/>
      <c r="G27" s="187"/>
      <c r="H27" s="187"/>
      <c r="I27" s="91"/>
      <c r="J27" s="91"/>
      <c r="K27" s="91"/>
      <c r="L27" s="91"/>
      <c r="M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62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29"/>
      <c r="C30" s="28"/>
      <c r="D30" s="28"/>
      <c r="E30" s="23" t="s">
        <v>112</v>
      </c>
      <c r="F30" s="28"/>
      <c r="G30" s="28"/>
      <c r="H30" s="28"/>
      <c r="I30" s="28"/>
      <c r="J30" s="28"/>
      <c r="K30" s="94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29"/>
      <c r="C31" s="28"/>
      <c r="D31" s="28"/>
      <c r="E31" s="23" t="s">
        <v>113</v>
      </c>
      <c r="F31" s="28"/>
      <c r="G31" s="28"/>
      <c r="H31" s="28"/>
      <c r="I31" s="28"/>
      <c r="J31" s="28"/>
      <c r="K31" s="94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5" t="s">
        <v>32</v>
      </c>
      <c r="E32" s="28"/>
      <c r="F32" s="28"/>
      <c r="G32" s="28"/>
      <c r="H32" s="28"/>
      <c r="I32" s="28"/>
      <c r="J32" s="28"/>
      <c r="K32" s="67">
        <f>ROUND(K117,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62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34</v>
      </c>
      <c r="G34" s="28"/>
      <c r="H34" s="28"/>
      <c r="I34" s="32" t="s">
        <v>33</v>
      </c>
      <c r="J34" s="28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6" t="s">
        <v>36</v>
      </c>
      <c r="E35" s="23" t="s">
        <v>37</v>
      </c>
      <c r="F35" s="94">
        <f>ROUND((SUM(BE117:BE128)),  2)</f>
        <v>0</v>
      </c>
      <c r="G35" s="28"/>
      <c r="H35" s="28"/>
      <c r="I35" s="97">
        <v>0.21</v>
      </c>
      <c r="J35" s="28"/>
      <c r="K35" s="94">
        <f>ROUND(((SUM(BE117:BE128))*I35),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38</v>
      </c>
      <c r="F36" s="94">
        <f>ROUND((SUM(BF117:BF128)),  2)</f>
        <v>0</v>
      </c>
      <c r="G36" s="28"/>
      <c r="H36" s="28"/>
      <c r="I36" s="97">
        <v>0.15</v>
      </c>
      <c r="J36" s="28"/>
      <c r="K36" s="94">
        <f>ROUND(((SUM(BF117:BF128))*I36),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39</v>
      </c>
      <c r="F37" s="94">
        <f>ROUND((SUM(BG117:BG128)),  2)</f>
        <v>0</v>
      </c>
      <c r="G37" s="28"/>
      <c r="H37" s="28"/>
      <c r="I37" s="97">
        <v>0.21</v>
      </c>
      <c r="J37" s="28"/>
      <c r="K37" s="94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40</v>
      </c>
      <c r="F38" s="94">
        <f>ROUND((SUM(BH117:BH128)),  2)</f>
        <v>0</v>
      </c>
      <c r="G38" s="28"/>
      <c r="H38" s="28"/>
      <c r="I38" s="97">
        <v>0.15</v>
      </c>
      <c r="J38" s="28"/>
      <c r="K38" s="94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41</v>
      </c>
      <c r="F39" s="94">
        <f>ROUND((SUM(BI117:BI128)),  2)</f>
        <v>0</v>
      </c>
      <c r="G39" s="28"/>
      <c r="H39" s="28"/>
      <c r="I39" s="97">
        <v>0</v>
      </c>
      <c r="J39" s="28"/>
      <c r="K39" s="94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8"/>
      <c r="D41" s="99" t="s">
        <v>42</v>
      </c>
      <c r="E41" s="56"/>
      <c r="F41" s="56"/>
      <c r="G41" s="100" t="s">
        <v>43</v>
      </c>
      <c r="H41" s="101" t="s">
        <v>44</v>
      </c>
      <c r="I41" s="56"/>
      <c r="J41" s="56"/>
      <c r="K41" s="102">
        <f>SUM(K32:K39)</f>
        <v>0</v>
      </c>
      <c r="L41" s="103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40"/>
      <c r="M50" s="3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114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199" t="str">
        <f>E7</f>
        <v>Revizní činnost elektrického zařízení SEE v obvodu OŘ Plzeň 2021</v>
      </c>
      <c r="F85" s="200"/>
      <c r="G85" s="200"/>
      <c r="H85" s="20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110</v>
      </c>
      <c r="D86" s="28"/>
      <c r="E86" s="28"/>
      <c r="F86" s="28"/>
      <c r="G86" s="28"/>
      <c r="H86" s="28"/>
      <c r="I86" s="28"/>
      <c r="J86" s="28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0" t="str">
        <f>E9</f>
        <v>01 - prohlídky oblast Plzeň</v>
      </c>
      <c r="F87" s="201"/>
      <c r="G87" s="201"/>
      <c r="H87" s="201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 xml:space="preserve"> </v>
      </c>
      <c r="G89" s="28"/>
      <c r="H89" s="28"/>
      <c r="I89" s="23" t="s">
        <v>22</v>
      </c>
      <c r="J89" s="51" t="str">
        <f>IF(J12="","",J12)</f>
        <v>16. 11. 2020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 xml:space="preserve"> </v>
      </c>
      <c r="G91" s="28"/>
      <c r="H91" s="28"/>
      <c r="I91" s="23" t="s">
        <v>29</v>
      </c>
      <c r="J91" s="26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30</v>
      </c>
      <c r="J92" s="26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115</v>
      </c>
      <c r="D94" s="98"/>
      <c r="E94" s="98"/>
      <c r="F94" s="98"/>
      <c r="G94" s="98"/>
      <c r="H94" s="98"/>
      <c r="I94" s="107" t="s">
        <v>116</v>
      </c>
      <c r="J94" s="107" t="s">
        <v>117</v>
      </c>
      <c r="K94" s="107" t="s">
        <v>118</v>
      </c>
      <c r="L94" s="9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119</v>
      </c>
      <c r="D96" s="28"/>
      <c r="E96" s="28"/>
      <c r="F96" s="28"/>
      <c r="G96" s="28"/>
      <c r="H96" s="28"/>
      <c r="I96" s="67">
        <f>Q117</f>
        <v>0</v>
      </c>
      <c r="J96" s="67">
        <f>R117</f>
        <v>0</v>
      </c>
      <c r="K96" s="67">
        <f>K117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120</v>
      </c>
    </row>
    <row r="97" spans="1:31" s="9" customFormat="1" ht="24.95" customHeight="1">
      <c r="B97" s="109"/>
      <c r="D97" s="110" t="s">
        <v>121</v>
      </c>
      <c r="E97" s="111"/>
      <c r="F97" s="111"/>
      <c r="G97" s="111"/>
      <c r="H97" s="111"/>
      <c r="I97" s="112">
        <f>Q118</f>
        <v>0</v>
      </c>
      <c r="J97" s="112">
        <f>R118</f>
        <v>0</v>
      </c>
      <c r="K97" s="112">
        <f>K118</f>
        <v>0</v>
      </c>
      <c r="M97" s="109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122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28"/>
      <c r="D107" s="28"/>
      <c r="E107" s="199" t="str">
        <f>E7</f>
        <v>Revizní činnost elektrického zařízení SEE v obvodu OŘ Plzeň 2021</v>
      </c>
      <c r="F107" s="200"/>
      <c r="G107" s="200"/>
      <c r="H107" s="200"/>
      <c r="I107" s="28"/>
      <c r="J107" s="28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110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0" t="str">
        <f>E9</f>
        <v>01 - prohlídky oblast Plzeň</v>
      </c>
      <c r="F109" s="201"/>
      <c r="G109" s="201"/>
      <c r="H109" s="201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 xml:space="preserve"> </v>
      </c>
      <c r="G111" s="28"/>
      <c r="H111" s="28"/>
      <c r="I111" s="23" t="s">
        <v>22</v>
      </c>
      <c r="J111" s="51" t="str">
        <f>IF(J12="","",J12)</f>
        <v>16. 11. 2020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 xml:space="preserve"> </v>
      </c>
      <c r="G113" s="28"/>
      <c r="H113" s="28"/>
      <c r="I113" s="23" t="s">
        <v>29</v>
      </c>
      <c r="J113" s="26" t="str">
        <f>E21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27</v>
      </c>
      <c r="D114" s="28"/>
      <c r="E114" s="28"/>
      <c r="F114" s="21" t="str">
        <f>IF(E18="","",E18)</f>
        <v>Vyplň údaj</v>
      </c>
      <c r="G114" s="28"/>
      <c r="H114" s="28"/>
      <c r="I114" s="23" t="s">
        <v>30</v>
      </c>
      <c r="J114" s="26" t="str">
        <f>E24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3"/>
      <c r="B116" s="114"/>
      <c r="C116" s="115" t="s">
        <v>123</v>
      </c>
      <c r="D116" s="116" t="s">
        <v>57</v>
      </c>
      <c r="E116" s="116" t="s">
        <v>53</v>
      </c>
      <c r="F116" s="116" t="s">
        <v>54</v>
      </c>
      <c r="G116" s="116" t="s">
        <v>124</v>
      </c>
      <c r="H116" s="116" t="s">
        <v>125</v>
      </c>
      <c r="I116" s="116" t="s">
        <v>126</v>
      </c>
      <c r="J116" s="116" t="s">
        <v>127</v>
      </c>
      <c r="K116" s="116" t="s">
        <v>118</v>
      </c>
      <c r="L116" s="117" t="s">
        <v>128</v>
      </c>
      <c r="M116" s="118"/>
      <c r="N116" s="58" t="s">
        <v>1</v>
      </c>
      <c r="O116" s="59" t="s">
        <v>36</v>
      </c>
      <c r="P116" s="59" t="s">
        <v>129</v>
      </c>
      <c r="Q116" s="59" t="s">
        <v>130</v>
      </c>
      <c r="R116" s="59" t="s">
        <v>131</v>
      </c>
      <c r="S116" s="59" t="s">
        <v>132</v>
      </c>
      <c r="T116" s="59" t="s">
        <v>133</v>
      </c>
      <c r="U116" s="59" t="s">
        <v>134</v>
      </c>
      <c r="V116" s="59" t="s">
        <v>135</v>
      </c>
      <c r="W116" s="59" t="s">
        <v>136</v>
      </c>
      <c r="X116" s="60" t="s">
        <v>137</v>
      </c>
      <c r="Y116" s="113"/>
      <c r="Z116" s="113"/>
      <c r="AA116" s="113"/>
      <c r="AB116" s="113"/>
      <c r="AC116" s="113"/>
      <c r="AD116" s="113"/>
      <c r="AE116" s="113"/>
    </row>
    <row r="117" spans="1:65" s="2" customFormat="1" ht="22.9" customHeight="1">
      <c r="A117" s="28"/>
      <c r="B117" s="29"/>
      <c r="C117" s="65" t="s">
        <v>138</v>
      </c>
      <c r="D117" s="28"/>
      <c r="E117" s="28"/>
      <c r="F117" s="28"/>
      <c r="G117" s="28"/>
      <c r="H117" s="28"/>
      <c r="I117" s="28"/>
      <c r="J117" s="28"/>
      <c r="K117" s="119">
        <f>BK117</f>
        <v>0</v>
      </c>
      <c r="L117" s="28"/>
      <c r="M117" s="29"/>
      <c r="N117" s="61"/>
      <c r="O117" s="52"/>
      <c r="P117" s="62"/>
      <c r="Q117" s="120">
        <f>Q118</f>
        <v>0</v>
      </c>
      <c r="R117" s="120">
        <f>R118</f>
        <v>0</v>
      </c>
      <c r="S117" s="62"/>
      <c r="T117" s="121">
        <f>T118</f>
        <v>0</v>
      </c>
      <c r="U117" s="62"/>
      <c r="V117" s="121">
        <f>V118</f>
        <v>0</v>
      </c>
      <c r="W117" s="62"/>
      <c r="X117" s="122">
        <f>X118</f>
        <v>0</v>
      </c>
      <c r="Y117" s="28"/>
      <c r="Z117" s="28"/>
      <c r="AA117" s="28"/>
      <c r="AB117" s="28"/>
      <c r="AC117" s="28"/>
      <c r="AD117" s="28"/>
      <c r="AE117" s="28"/>
      <c r="AT117" s="13" t="s">
        <v>73</v>
      </c>
      <c r="AU117" s="13" t="s">
        <v>120</v>
      </c>
      <c r="BK117" s="123">
        <f>BK118</f>
        <v>0</v>
      </c>
    </row>
    <row r="118" spans="1:65" s="11" customFormat="1" ht="25.9" customHeight="1">
      <c r="B118" s="124"/>
      <c r="D118" s="125" t="s">
        <v>73</v>
      </c>
      <c r="E118" s="126" t="s">
        <v>139</v>
      </c>
      <c r="F118" s="126" t="s">
        <v>140</v>
      </c>
      <c r="I118" s="127"/>
      <c r="J118" s="127"/>
      <c r="K118" s="128">
        <f>BK118</f>
        <v>0</v>
      </c>
      <c r="M118" s="124"/>
      <c r="N118" s="129"/>
      <c r="O118" s="130"/>
      <c r="P118" s="130"/>
      <c r="Q118" s="131">
        <f>SUM(Q119:Q128)</f>
        <v>0</v>
      </c>
      <c r="R118" s="131">
        <f>SUM(R119:R128)</f>
        <v>0</v>
      </c>
      <c r="S118" s="130"/>
      <c r="T118" s="132">
        <f>SUM(T119:T128)</f>
        <v>0</v>
      </c>
      <c r="U118" s="130"/>
      <c r="V118" s="132">
        <f>SUM(V119:V128)</f>
        <v>0</v>
      </c>
      <c r="W118" s="130"/>
      <c r="X118" s="133">
        <f>SUM(X119:X128)</f>
        <v>0</v>
      </c>
      <c r="AR118" s="125" t="s">
        <v>141</v>
      </c>
      <c r="AT118" s="134" t="s">
        <v>73</v>
      </c>
      <c r="AU118" s="134" t="s">
        <v>74</v>
      </c>
      <c r="AY118" s="125" t="s">
        <v>142</v>
      </c>
      <c r="BK118" s="135">
        <f>SUM(BK119:BK128)</f>
        <v>0</v>
      </c>
    </row>
    <row r="119" spans="1:65" s="2" customFormat="1" ht="76.349999999999994" customHeight="1">
      <c r="A119" s="28"/>
      <c r="B119" s="136"/>
      <c r="C119" s="137" t="s">
        <v>82</v>
      </c>
      <c r="D119" s="137" t="s">
        <v>143</v>
      </c>
      <c r="E119" s="138" t="s">
        <v>144</v>
      </c>
      <c r="F119" s="139" t="s">
        <v>145</v>
      </c>
      <c r="G119" s="140" t="s">
        <v>146</v>
      </c>
      <c r="H119" s="141">
        <v>3</v>
      </c>
      <c r="I119" s="142"/>
      <c r="J119" s="142"/>
      <c r="K119" s="143">
        <f>ROUND(P119*H119,2)</f>
        <v>0</v>
      </c>
      <c r="L119" s="139" t="s">
        <v>1</v>
      </c>
      <c r="M119" s="29"/>
      <c r="N119" s="144" t="s">
        <v>1</v>
      </c>
      <c r="O119" s="145" t="s">
        <v>37</v>
      </c>
      <c r="P119" s="146">
        <f>I119+J119</f>
        <v>0</v>
      </c>
      <c r="Q119" s="146">
        <f>ROUND(I119*H119,2)</f>
        <v>0</v>
      </c>
      <c r="R119" s="146">
        <f>ROUND(J119*H119,2)</f>
        <v>0</v>
      </c>
      <c r="S119" s="54"/>
      <c r="T119" s="147">
        <f>S119*H119</f>
        <v>0</v>
      </c>
      <c r="U119" s="147">
        <v>0</v>
      </c>
      <c r="V119" s="147">
        <f>U119*H119</f>
        <v>0</v>
      </c>
      <c r="W119" s="147">
        <v>0</v>
      </c>
      <c r="X119" s="148">
        <f>W119*H119</f>
        <v>0</v>
      </c>
      <c r="Y119" s="28"/>
      <c r="Z119" s="28"/>
      <c r="AA119" s="28"/>
      <c r="AB119" s="28"/>
      <c r="AC119" s="28"/>
      <c r="AD119" s="28"/>
      <c r="AE119" s="28"/>
      <c r="AR119" s="149" t="s">
        <v>147</v>
      </c>
      <c r="AT119" s="149" t="s">
        <v>143</v>
      </c>
      <c r="AU119" s="149" t="s">
        <v>82</v>
      </c>
      <c r="AY119" s="13" t="s">
        <v>142</v>
      </c>
      <c r="BE119" s="150">
        <f>IF(O119="základní",K119,0)</f>
        <v>0</v>
      </c>
      <c r="BF119" s="150">
        <f>IF(O119="snížená",K119,0)</f>
        <v>0</v>
      </c>
      <c r="BG119" s="150">
        <f>IF(O119="zákl. přenesená",K119,0)</f>
        <v>0</v>
      </c>
      <c r="BH119" s="150">
        <f>IF(O119="sníž. přenesená",K119,0)</f>
        <v>0</v>
      </c>
      <c r="BI119" s="150">
        <f>IF(O119="nulová",K119,0)</f>
        <v>0</v>
      </c>
      <c r="BJ119" s="13" t="s">
        <v>82</v>
      </c>
      <c r="BK119" s="150">
        <f>ROUND(P119*H119,2)</f>
        <v>0</v>
      </c>
      <c r="BL119" s="13" t="s">
        <v>147</v>
      </c>
      <c r="BM119" s="149" t="s">
        <v>148</v>
      </c>
    </row>
    <row r="120" spans="1:65" s="2" customFormat="1" ht="29.25">
      <c r="A120" s="28"/>
      <c r="B120" s="29"/>
      <c r="C120" s="28"/>
      <c r="D120" s="151" t="s">
        <v>149</v>
      </c>
      <c r="E120" s="28"/>
      <c r="F120" s="152" t="s">
        <v>150</v>
      </c>
      <c r="G120" s="28"/>
      <c r="H120" s="28"/>
      <c r="I120" s="153"/>
      <c r="J120" s="153"/>
      <c r="K120" s="28"/>
      <c r="L120" s="28"/>
      <c r="M120" s="29"/>
      <c r="N120" s="154"/>
      <c r="O120" s="155"/>
      <c r="P120" s="54"/>
      <c r="Q120" s="54"/>
      <c r="R120" s="54"/>
      <c r="S120" s="54"/>
      <c r="T120" s="54"/>
      <c r="U120" s="54"/>
      <c r="V120" s="54"/>
      <c r="W120" s="54"/>
      <c r="X120" s="55"/>
      <c r="Y120" s="28"/>
      <c r="Z120" s="28"/>
      <c r="AA120" s="28"/>
      <c r="AB120" s="28"/>
      <c r="AC120" s="28"/>
      <c r="AD120" s="28"/>
      <c r="AE120" s="28"/>
      <c r="AT120" s="13" t="s">
        <v>149</v>
      </c>
      <c r="AU120" s="13" t="s">
        <v>82</v>
      </c>
    </row>
    <row r="121" spans="1:65" s="2" customFormat="1" ht="76.349999999999994" customHeight="1">
      <c r="A121" s="28"/>
      <c r="B121" s="136"/>
      <c r="C121" s="137" t="s">
        <v>84</v>
      </c>
      <c r="D121" s="137" t="s">
        <v>143</v>
      </c>
      <c r="E121" s="138" t="s">
        <v>151</v>
      </c>
      <c r="F121" s="139" t="s">
        <v>152</v>
      </c>
      <c r="G121" s="140" t="s">
        <v>146</v>
      </c>
      <c r="H121" s="141">
        <v>8</v>
      </c>
      <c r="I121" s="142"/>
      <c r="J121" s="142"/>
      <c r="K121" s="143">
        <f>ROUND(P121*H121,2)</f>
        <v>0</v>
      </c>
      <c r="L121" s="139" t="s">
        <v>1</v>
      </c>
      <c r="M121" s="29"/>
      <c r="N121" s="144" t="s">
        <v>1</v>
      </c>
      <c r="O121" s="145" t="s">
        <v>37</v>
      </c>
      <c r="P121" s="146">
        <f>I121+J121</f>
        <v>0</v>
      </c>
      <c r="Q121" s="146">
        <f>ROUND(I121*H121,2)</f>
        <v>0</v>
      </c>
      <c r="R121" s="146">
        <f>ROUND(J121*H121,2)</f>
        <v>0</v>
      </c>
      <c r="S121" s="54"/>
      <c r="T121" s="147">
        <f>S121*H121</f>
        <v>0</v>
      </c>
      <c r="U121" s="147">
        <v>0</v>
      </c>
      <c r="V121" s="147">
        <f>U121*H121</f>
        <v>0</v>
      </c>
      <c r="W121" s="147">
        <v>0</v>
      </c>
      <c r="X121" s="148">
        <f>W121*H121</f>
        <v>0</v>
      </c>
      <c r="Y121" s="28"/>
      <c r="Z121" s="28"/>
      <c r="AA121" s="28"/>
      <c r="AB121" s="28"/>
      <c r="AC121" s="28"/>
      <c r="AD121" s="28"/>
      <c r="AE121" s="28"/>
      <c r="AR121" s="149" t="s">
        <v>147</v>
      </c>
      <c r="AT121" s="149" t="s">
        <v>143</v>
      </c>
      <c r="AU121" s="149" t="s">
        <v>82</v>
      </c>
      <c r="AY121" s="13" t="s">
        <v>142</v>
      </c>
      <c r="BE121" s="150">
        <f>IF(O121="základní",K121,0)</f>
        <v>0</v>
      </c>
      <c r="BF121" s="150">
        <f>IF(O121="snížená",K121,0)</f>
        <v>0</v>
      </c>
      <c r="BG121" s="150">
        <f>IF(O121="zákl. přenesená",K121,0)</f>
        <v>0</v>
      </c>
      <c r="BH121" s="150">
        <f>IF(O121="sníž. přenesená",K121,0)</f>
        <v>0</v>
      </c>
      <c r="BI121" s="150">
        <f>IF(O121="nulová",K121,0)</f>
        <v>0</v>
      </c>
      <c r="BJ121" s="13" t="s">
        <v>82</v>
      </c>
      <c r="BK121" s="150">
        <f>ROUND(P121*H121,2)</f>
        <v>0</v>
      </c>
      <c r="BL121" s="13" t="s">
        <v>147</v>
      </c>
      <c r="BM121" s="149" t="s">
        <v>153</v>
      </c>
    </row>
    <row r="122" spans="1:65" s="2" customFormat="1" ht="39">
      <c r="A122" s="28"/>
      <c r="B122" s="29"/>
      <c r="C122" s="28"/>
      <c r="D122" s="151" t="s">
        <v>149</v>
      </c>
      <c r="E122" s="28"/>
      <c r="F122" s="152" t="s">
        <v>154</v>
      </c>
      <c r="G122" s="28"/>
      <c r="H122" s="28"/>
      <c r="I122" s="153"/>
      <c r="J122" s="153"/>
      <c r="K122" s="28"/>
      <c r="L122" s="28"/>
      <c r="M122" s="29"/>
      <c r="N122" s="154"/>
      <c r="O122" s="155"/>
      <c r="P122" s="54"/>
      <c r="Q122" s="54"/>
      <c r="R122" s="54"/>
      <c r="S122" s="54"/>
      <c r="T122" s="54"/>
      <c r="U122" s="54"/>
      <c r="V122" s="54"/>
      <c r="W122" s="54"/>
      <c r="X122" s="55"/>
      <c r="Y122" s="28"/>
      <c r="Z122" s="28"/>
      <c r="AA122" s="28"/>
      <c r="AB122" s="28"/>
      <c r="AC122" s="28"/>
      <c r="AD122" s="28"/>
      <c r="AE122" s="28"/>
      <c r="AT122" s="13" t="s">
        <v>149</v>
      </c>
      <c r="AU122" s="13" t="s">
        <v>82</v>
      </c>
    </row>
    <row r="123" spans="1:65" s="2" customFormat="1" ht="62.65" customHeight="1">
      <c r="A123" s="28"/>
      <c r="B123" s="136"/>
      <c r="C123" s="137" t="s">
        <v>155</v>
      </c>
      <c r="D123" s="137" t="s">
        <v>143</v>
      </c>
      <c r="E123" s="138" t="s">
        <v>156</v>
      </c>
      <c r="F123" s="139" t="s">
        <v>157</v>
      </c>
      <c r="G123" s="140" t="s">
        <v>146</v>
      </c>
      <c r="H123" s="141">
        <v>2</v>
      </c>
      <c r="I123" s="142"/>
      <c r="J123" s="142"/>
      <c r="K123" s="143">
        <f>ROUND(P123*H123,2)</f>
        <v>0</v>
      </c>
      <c r="L123" s="139" t="s">
        <v>1</v>
      </c>
      <c r="M123" s="29"/>
      <c r="N123" s="144" t="s">
        <v>1</v>
      </c>
      <c r="O123" s="145" t="s">
        <v>37</v>
      </c>
      <c r="P123" s="146">
        <f>I123+J123</f>
        <v>0</v>
      </c>
      <c r="Q123" s="146">
        <f>ROUND(I123*H123,2)</f>
        <v>0</v>
      </c>
      <c r="R123" s="146">
        <f>ROUND(J123*H123,2)</f>
        <v>0</v>
      </c>
      <c r="S123" s="54"/>
      <c r="T123" s="147">
        <f>S123*H123</f>
        <v>0</v>
      </c>
      <c r="U123" s="147">
        <v>0</v>
      </c>
      <c r="V123" s="147">
        <f>U123*H123</f>
        <v>0</v>
      </c>
      <c r="W123" s="147">
        <v>0</v>
      </c>
      <c r="X123" s="148">
        <f>W123*H123</f>
        <v>0</v>
      </c>
      <c r="Y123" s="28"/>
      <c r="Z123" s="28"/>
      <c r="AA123" s="28"/>
      <c r="AB123" s="28"/>
      <c r="AC123" s="28"/>
      <c r="AD123" s="28"/>
      <c r="AE123" s="28"/>
      <c r="AR123" s="149" t="s">
        <v>147</v>
      </c>
      <c r="AT123" s="149" t="s">
        <v>143</v>
      </c>
      <c r="AU123" s="149" t="s">
        <v>82</v>
      </c>
      <c r="AY123" s="13" t="s">
        <v>142</v>
      </c>
      <c r="BE123" s="150">
        <f>IF(O123="základní",K123,0)</f>
        <v>0</v>
      </c>
      <c r="BF123" s="150">
        <f>IF(O123="snížená",K123,0)</f>
        <v>0</v>
      </c>
      <c r="BG123" s="150">
        <f>IF(O123="zákl. přenesená",K123,0)</f>
        <v>0</v>
      </c>
      <c r="BH123" s="150">
        <f>IF(O123="sníž. přenesená",K123,0)</f>
        <v>0</v>
      </c>
      <c r="BI123" s="150">
        <f>IF(O123="nulová",K123,0)</f>
        <v>0</v>
      </c>
      <c r="BJ123" s="13" t="s">
        <v>82</v>
      </c>
      <c r="BK123" s="150">
        <f>ROUND(P123*H123,2)</f>
        <v>0</v>
      </c>
      <c r="BL123" s="13" t="s">
        <v>147</v>
      </c>
      <c r="BM123" s="149" t="s">
        <v>158</v>
      </c>
    </row>
    <row r="124" spans="1:65" s="2" customFormat="1" ht="19.5">
      <c r="A124" s="28"/>
      <c r="B124" s="29"/>
      <c r="C124" s="28"/>
      <c r="D124" s="151" t="s">
        <v>149</v>
      </c>
      <c r="E124" s="28"/>
      <c r="F124" s="152" t="s">
        <v>159</v>
      </c>
      <c r="G124" s="28"/>
      <c r="H124" s="28"/>
      <c r="I124" s="153"/>
      <c r="J124" s="153"/>
      <c r="K124" s="28"/>
      <c r="L124" s="28"/>
      <c r="M124" s="29"/>
      <c r="N124" s="154"/>
      <c r="O124" s="155"/>
      <c r="P124" s="54"/>
      <c r="Q124" s="54"/>
      <c r="R124" s="54"/>
      <c r="S124" s="54"/>
      <c r="T124" s="54"/>
      <c r="U124" s="54"/>
      <c r="V124" s="54"/>
      <c r="W124" s="54"/>
      <c r="X124" s="55"/>
      <c r="Y124" s="28"/>
      <c r="Z124" s="28"/>
      <c r="AA124" s="28"/>
      <c r="AB124" s="28"/>
      <c r="AC124" s="28"/>
      <c r="AD124" s="28"/>
      <c r="AE124" s="28"/>
      <c r="AT124" s="13" t="s">
        <v>149</v>
      </c>
      <c r="AU124" s="13" t="s">
        <v>82</v>
      </c>
    </row>
    <row r="125" spans="1:65" s="2" customFormat="1" ht="76.349999999999994" customHeight="1">
      <c r="A125" s="28"/>
      <c r="B125" s="136"/>
      <c r="C125" s="137" t="s">
        <v>141</v>
      </c>
      <c r="D125" s="137" t="s">
        <v>143</v>
      </c>
      <c r="E125" s="138" t="s">
        <v>160</v>
      </c>
      <c r="F125" s="139" t="s">
        <v>161</v>
      </c>
      <c r="G125" s="140" t="s">
        <v>146</v>
      </c>
      <c r="H125" s="141">
        <v>14</v>
      </c>
      <c r="I125" s="142"/>
      <c r="J125" s="142"/>
      <c r="K125" s="143">
        <f>ROUND(P125*H125,2)</f>
        <v>0</v>
      </c>
      <c r="L125" s="139" t="s">
        <v>1</v>
      </c>
      <c r="M125" s="29"/>
      <c r="N125" s="144" t="s">
        <v>1</v>
      </c>
      <c r="O125" s="145" t="s">
        <v>37</v>
      </c>
      <c r="P125" s="146">
        <f>I125+J125</f>
        <v>0</v>
      </c>
      <c r="Q125" s="146">
        <f>ROUND(I125*H125,2)</f>
        <v>0</v>
      </c>
      <c r="R125" s="146">
        <f>ROUND(J125*H125,2)</f>
        <v>0</v>
      </c>
      <c r="S125" s="54"/>
      <c r="T125" s="147">
        <f>S125*H125</f>
        <v>0</v>
      </c>
      <c r="U125" s="147">
        <v>0</v>
      </c>
      <c r="V125" s="147">
        <f>U125*H125</f>
        <v>0</v>
      </c>
      <c r="W125" s="147">
        <v>0</v>
      </c>
      <c r="X125" s="148">
        <f>W125*H125</f>
        <v>0</v>
      </c>
      <c r="Y125" s="28"/>
      <c r="Z125" s="28"/>
      <c r="AA125" s="28"/>
      <c r="AB125" s="28"/>
      <c r="AC125" s="28"/>
      <c r="AD125" s="28"/>
      <c r="AE125" s="28"/>
      <c r="AR125" s="149" t="s">
        <v>147</v>
      </c>
      <c r="AT125" s="149" t="s">
        <v>143</v>
      </c>
      <c r="AU125" s="149" t="s">
        <v>82</v>
      </c>
      <c r="AY125" s="13" t="s">
        <v>142</v>
      </c>
      <c r="BE125" s="150">
        <f>IF(O125="základní",K125,0)</f>
        <v>0</v>
      </c>
      <c r="BF125" s="150">
        <f>IF(O125="snížená",K125,0)</f>
        <v>0</v>
      </c>
      <c r="BG125" s="150">
        <f>IF(O125="zákl. přenesená",K125,0)</f>
        <v>0</v>
      </c>
      <c r="BH125" s="150">
        <f>IF(O125="sníž. přenesená",K125,0)</f>
        <v>0</v>
      </c>
      <c r="BI125" s="150">
        <f>IF(O125="nulová",K125,0)</f>
        <v>0</v>
      </c>
      <c r="BJ125" s="13" t="s">
        <v>82</v>
      </c>
      <c r="BK125" s="150">
        <f>ROUND(P125*H125,2)</f>
        <v>0</v>
      </c>
      <c r="BL125" s="13" t="s">
        <v>147</v>
      </c>
      <c r="BM125" s="149" t="s">
        <v>162</v>
      </c>
    </row>
    <row r="126" spans="1:65" s="2" customFormat="1" ht="58.5">
      <c r="A126" s="28"/>
      <c r="B126" s="29"/>
      <c r="C126" s="28"/>
      <c r="D126" s="151" t="s">
        <v>149</v>
      </c>
      <c r="E126" s="28"/>
      <c r="F126" s="152" t="s">
        <v>163</v>
      </c>
      <c r="G126" s="28"/>
      <c r="H126" s="28"/>
      <c r="I126" s="153"/>
      <c r="J126" s="153"/>
      <c r="K126" s="28"/>
      <c r="L126" s="28"/>
      <c r="M126" s="29"/>
      <c r="N126" s="154"/>
      <c r="O126" s="155"/>
      <c r="P126" s="54"/>
      <c r="Q126" s="54"/>
      <c r="R126" s="54"/>
      <c r="S126" s="54"/>
      <c r="T126" s="54"/>
      <c r="U126" s="54"/>
      <c r="V126" s="54"/>
      <c r="W126" s="54"/>
      <c r="X126" s="55"/>
      <c r="Y126" s="28"/>
      <c r="Z126" s="28"/>
      <c r="AA126" s="28"/>
      <c r="AB126" s="28"/>
      <c r="AC126" s="28"/>
      <c r="AD126" s="28"/>
      <c r="AE126" s="28"/>
      <c r="AT126" s="13" t="s">
        <v>149</v>
      </c>
      <c r="AU126" s="13" t="s">
        <v>82</v>
      </c>
    </row>
    <row r="127" spans="1:65" s="2" customFormat="1" ht="76.349999999999994" customHeight="1">
      <c r="A127" s="28"/>
      <c r="B127" s="136"/>
      <c r="C127" s="137" t="s">
        <v>164</v>
      </c>
      <c r="D127" s="137" t="s">
        <v>143</v>
      </c>
      <c r="E127" s="138" t="s">
        <v>165</v>
      </c>
      <c r="F127" s="139" t="s">
        <v>166</v>
      </c>
      <c r="G127" s="140" t="s">
        <v>146</v>
      </c>
      <c r="H127" s="141">
        <v>1</v>
      </c>
      <c r="I127" s="142"/>
      <c r="J127" s="142"/>
      <c r="K127" s="143">
        <f>ROUND(P127*H127,2)</f>
        <v>0</v>
      </c>
      <c r="L127" s="139" t="s">
        <v>1</v>
      </c>
      <c r="M127" s="29"/>
      <c r="N127" s="144" t="s">
        <v>1</v>
      </c>
      <c r="O127" s="145" t="s">
        <v>37</v>
      </c>
      <c r="P127" s="146">
        <f>I127+J127</f>
        <v>0</v>
      </c>
      <c r="Q127" s="146">
        <f>ROUND(I127*H127,2)</f>
        <v>0</v>
      </c>
      <c r="R127" s="146">
        <f>ROUND(J127*H127,2)</f>
        <v>0</v>
      </c>
      <c r="S127" s="54"/>
      <c r="T127" s="147">
        <f>S127*H127</f>
        <v>0</v>
      </c>
      <c r="U127" s="147">
        <v>0</v>
      </c>
      <c r="V127" s="147">
        <f>U127*H127</f>
        <v>0</v>
      </c>
      <c r="W127" s="147">
        <v>0</v>
      </c>
      <c r="X127" s="148">
        <f>W127*H127</f>
        <v>0</v>
      </c>
      <c r="Y127" s="28"/>
      <c r="Z127" s="28"/>
      <c r="AA127" s="28"/>
      <c r="AB127" s="28"/>
      <c r="AC127" s="28"/>
      <c r="AD127" s="28"/>
      <c r="AE127" s="28"/>
      <c r="AR127" s="149" t="s">
        <v>147</v>
      </c>
      <c r="AT127" s="149" t="s">
        <v>143</v>
      </c>
      <c r="AU127" s="149" t="s">
        <v>82</v>
      </c>
      <c r="AY127" s="13" t="s">
        <v>142</v>
      </c>
      <c r="BE127" s="150">
        <f>IF(O127="základní",K127,0)</f>
        <v>0</v>
      </c>
      <c r="BF127" s="150">
        <f>IF(O127="snížená",K127,0)</f>
        <v>0</v>
      </c>
      <c r="BG127" s="150">
        <f>IF(O127="zákl. přenesená",K127,0)</f>
        <v>0</v>
      </c>
      <c r="BH127" s="150">
        <f>IF(O127="sníž. přenesená",K127,0)</f>
        <v>0</v>
      </c>
      <c r="BI127" s="150">
        <f>IF(O127="nulová",K127,0)</f>
        <v>0</v>
      </c>
      <c r="BJ127" s="13" t="s">
        <v>82</v>
      </c>
      <c r="BK127" s="150">
        <f>ROUND(P127*H127,2)</f>
        <v>0</v>
      </c>
      <c r="BL127" s="13" t="s">
        <v>147</v>
      </c>
      <c r="BM127" s="149" t="s">
        <v>167</v>
      </c>
    </row>
    <row r="128" spans="1:65" s="2" customFormat="1" ht="19.5">
      <c r="A128" s="28"/>
      <c r="B128" s="29"/>
      <c r="C128" s="28"/>
      <c r="D128" s="151" t="s">
        <v>149</v>
      </c>
      <c r="E128" s="28"/>
      <c r="F128" s="152" t="s">
        <v>168</v>
      </c>
      <c r="G128" s="28"/>
      <c r="H128" s="28"/>
      <c r="I128" s="153"/>
      <c r="J128" s="153"/>
      <c r="K128" s="28"/>
      <c r="L128" s="28"/>
      <c r="M128" s="29"/>
      <c r="N128" s="156"/>
      <c r="O128" s="157"/>
      <c r="P128" s="158"/>
      <c r="Q128" s="158"/>
      <c r="R128" s="158"/>
      <c r="S128" s="158"/>
      <c r="T128" s="158"/>
      <c r="U128" s="158"/>
      <c r="V128" s="158"/>
      <c r="W128" s="158"/>
      <c r="X128" s="159"/>
      <c r="Y128" s="28"/>
      <c r="Z128" s="28"/>
      <c r="AA128" s="28"/>
      <c r="AB128" s="28"/>
      <c r="AC128" s="28"/>
      <c r="AD128" s="28"/>
      <c r="AE128" s="28"/>
      <c r="AT128" s="13" t="s">
        <v>149</v>
      </c>
      <c r="AU128" s="13" t="s">
        <v>82</v>
      </c>
    </row>
    <row r="129" spans="1:31" s="2" customFormat="1" ht="6.95" customHeight="1">
      <c r="A129" s="28"/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29"/>
      <c r="N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</sheetData>
  <autoFilter ref="C116:L128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tabSelected="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198" t="s">
        <v>6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T2" s="13" t="s">
        <v>87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84</v>
      </c>
    </row>
    <row r="4" spans="1:46" s="1" customFormat="1" ht="24.95" customHeight="1">
      <c r="B4" s="16"/>
      <c r="D4" s="17" t="s">
        <v>109</v>
      </c>
      <c r="M4" s="16"/>
      <c r="N4" s="90" t="s">
        <v>11</v>
      </c>
      <c r="AT4" s="13" t="s">
        <v>3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23" t="s">
        <v>16</v>
      </c>
      <c r="M6" s="16"/>
    </row>
    <row r="7" spans="1:46" s="1" customFormat="1" ht="16.5" customHeight="1">
      <c r="B7" s="16"/>
      <c r="E7" s="199" t="str">
        <f>'Rekapitulace zakázky'!K6</f>
        <v>Revizní činnost elektrického zařízení SEE v obvodu OŘ Plzeň 2021</v>
      </c>
      <c r="F7" s="200"/>
      <c r="G7" s="200"/>
      <c r="H7" s="200"/>
      <c r="M7" s="16"/>
    </row>
    <row r="8" spans="1:46" s="2" customFormat="1" ht="12" customHeight="1">
      <c r="A8" s="28"/>
      <c r="B8" s="29"/>
      <c r="C8" s="28"/>
      <c r="D8" s="23" t="s">
        <v>110</v>
      </c>
      <c r="E8" s="28"/>
      <c r="F8" s="28"/>
      <c r="G8" s="28"/>
      <c r="H8" s="28"/>
      <c r="I8" s="28"/>
      <c r="J8" s="28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0" t="s">
        <v>169</v>
      </c>
      <c r="F9" s="201"/>
      <c r="G9" s="201"/>
      <c r="H9" s="201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zakázky'!AN8</f>
        <v>16. 11. 2020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21</v>
      </c>
      <c r="F15" s="28"/>
      <c r="G15" s="28"/>
      <c r="H15" s="28"/>
      <c r="I15" s="23" t="s">
        <v>26</v>
      </c>
      <c r="J15" s="21" t="s">
        <v>1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25</v>
      </c>
      <c r="J17" s="24" t="str">
        <f>'Rekapitulace zakázky'!AN13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02" t="str">
        <f>'Rekapitulace zakázky'!E14</f>
        <v>Vyplň údaj</v>
      </c>
      <c r="F18" s="182"/>
      <c r="G18" s="182"/>
      <c r="H18" s="182"/>
      <c r="I18" s="23" t="s">
        <v>26</v>
      </c>
      <c r="J18" s="24" t="str">
        <f>'Rekapitulace zakázky'!AN14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25</v>
      </c>
      <c r="J20" s="21" t="s">
        <v>1</v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26</v>
      </c>
      <c r="J21" s="21" t="s">
        <v>1</v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21</v>
      </c>
      <c r="F24" s="28"/>
      <c r="G24" s="28"/>
      <c r="H24" s="28"/>
      <c r="I24" s="23" t="s">
        <v>26</v>
      </c>
      <c r="J24" s="21" t="s">
        <v>1</v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187" t="s">
        <v>1</v>
      </c>
      <c r="F27" s="187"/>
      <c r="G27" s="187"/>
      <c r="H27" s="187"/>
      <c r="I27" s="91"/>
      <c r="J27" s="91"/>
      <c r="K27" s="91"/>
      <c r="L27" s="91"/>
      <c r="M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62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29"/>
      <c r="C30" s="28"/>
      <c r="D30" s="28"/>
      <c r="E30" s="23" t="s">
        <v>112</v>
      </c>
      <c r="F30" s="28"/>
      <c r="G30" s="28"/>
      <c r="H30" s="28"/>
      <c r="I30" s="28"/>
      <c r="J30" s="28"/>
      <c r="K30" s="94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29"/>
      <c r="C31" s="28"/>
      <c r="D31" s="28"/>
      <c r="E31" s="23" t="s">
        <v>113</v>
      </c>
      <c r="F31" s="28"/>
      <c r="G31" s="28"/>
      <c r="H31" s="28"/>
      <c r="I31" s="28"/>
      <c r="J31" s="28"/>
      <c r="K31" s="94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5" t="s">
        <v>32</v>
      </c>
      <c r="E32" s="28"/>
      <c r="F32" s="28"/>
      <c r="G32" s="28"/>
      <c r="H32" s="28"/>
      <c r="I32" s="28"/>
      <c r="J32" s="28"/>
      <c r="K32" s="67">
        <f>ROUND(K117,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62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34</v>
      </c>
      <c r="G34" s="28"/>
      <c r="H34" s="28"/>
      <c r="I34" s="32" t="s">
        <v>33</v>
      </c>
      <c r="J34" s="28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6" t="s">
        <v>36</v>
      </c>
      <c r="E35" s="23" t="s">
        <v>37</v>
      </c>
      <c r="F35" s="94">
        <f>ROUND((SUM(BE117:BE132)),  2)</f>
        <v>0</v>
      </c>
      <c r="G35" s="28"/>
      <c r="H35" s="28"/>
      <c r="I35" s="97">
        <v>0.21</v>
      </c>
      <c r="J35" s="28"/>
      <c r="K35" s="94">
        <f>ROUND(((SUM(BE117:BE132))*I35),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38</v>
      </c>
      <c r="F36" s="94">
        <f>ROUND((SUM(BF117:BF132)),  2)</f>
        <v>0</v>
      </c>
      <c r="G36" s="28"/>
      <c r="H36" s="28"/>
      <c r="I36" s="97">
        <v>0.15</v>
      </c>
      <c r="J36" s="28"/>
      <c r="K36" s="94">
        <f>ROUND(((SUM(BF117:BF132))*I36),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39</v>
      </c>
      <c r="F37" s="94">
        <f>ROUND((SUM(BG117:BG132)),  2)</f>
        <v>0</v>
      </c>
      <c r="G37" s="28"/>
      <c r="H37" s="28"/>
      <c r="I37" s="97">
        <v>0.21</v>
      </c>
      <c r="J37" s="28"/>
      <c r="K37" s="94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40</v>
      </c>
      <c r="F38" s="94">
        <f>ROUND((SUM(BH117:BH132)),  2)</f>
        <v>0</v>
      </c>
      <c r="G38" s="28"/>
      <c r="H38" s="28"/>
      <c r="I38" s="97">
        <v>0.15</v>
      </c>
      <c r="J38" s="28"/>
      <c r="K38" s="94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41</v>
      </c>
      <c r="F39" s="94">
        <f>ROUND((SUM(BI117:BI132)),  2)</f>
        <v>0</v>
      </c>
      <c r="G39" s="28"/>
      <c r="H39" s="28"/>
      <c r="I39" s="97">
        <v>0</v>
      </c>
      <c r="J39" s="28"/>
      <c r="K39" s="94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8"/>
      <c r="D41" s="99" t="s">
        <v>42</v>
      </c>
      <c r="E41" s="56"/>
      <c r="F41" s="56"/>
      <c r="G41" s="100" t="s">
        <v>43</v>
      </c>
      <c r="H41" s="101" t="s">
        <v>44</v>
      </c>
      <c r="I41" s="56"/>
      <c r="J41" s="56"/>
      <c r="K41" s="102">
        <f>SUM(K32:K39)</f>
        <v>0</v>
      </c>
      <c r="L41" s="103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40"/>
      <c r="M50" s="3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114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199" t="str">
        <f>E7</f>
        <v>Revizní činnost elektrického zařízení SEE v obvodu OŘ Plzeň 2021</v>
      </c>
      <c r="F85" s="200"/>
      <c r="G85" s="200"/>
      <c r="H85" s="20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110</v>
      </c>
      <c r="D86" s="28"/>
      <c r="E86" s="28"/>
      <c r="F86" s="28"/>
      <c r="G86" s="28"/>
      <c r="H86" s="28"/>
      <c r="I86" s="28"/>
      <c r="J86" s="28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0" t="str">
        <f>E9</f>
        <v>02 - prohlídky oblast Č. ...</v>
      </c>
      <c r="F87" s="201"/>
      <c r="G87" s="201"/>
      <c r="H87" s="201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 xml:space="preserve"> </v>
      </c>
      <c r="G89" s="28"/>
      <c r="H89" s="28"/>
      <c r="I89" s="23" t="s">
        <v>22</v>
      </c>
      <c r="J89" s="51" t="str">
        <f>IF(J12="","",J12)</f>
        <v>16. 11. 2020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 xml:space="preserve"> </v>
      </c>
      <c r="G91" s="28"/>
      <c r="H91" s="28"/>
      <c r="I91" s="23" t="s">
        <v>29</v>
      </c>
      <c r="J91" s="26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30</v>
      </c>
      <c r="J92" s="26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115</v>
      </c>
      <c r="D94" s="98"/>
      <c r="E94" s="98"/>
      <c r="F94" s="98"/>
      <c r="G94" s="98"/>
      <c r="H94" s="98"/>
      <c r="I94" s="107" t="s">
        <v>116</v>
      </c>
      <c r="J94" s="107" t="s">
        <v>117</v>
      </c>
      <c r="K94" s="107" t="s">
        <v>118</v>
      </c>
      <c r="L94" s="9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119</v>
      </c>
      <c r="D96" s="28"/>
      <c r="E96" s="28"/>
      <c r="F96" s="28"/>
      <c r="G96" s="28"/>
      <c r="H96" s="28"/>
      <c r="I96" s="67">
        <f>Q117</f>
        <v>0</v>
      </c>
      <c r="J96" s="67">
        <f>R117</f>
        <v>0</v>
      </c>
      <c r="K96" s="67">
        <f>K117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120</v>
      </c>
    </row>
    <row r="97" spans="1:31" s="9" customFormat="1" ht="24.95" customHeight="1">
      <c r="B97" s="109"/>
      <c r="D97" s="110" t="s">
        <v>121</v>
      </c>
      <c r="E97" s="111"/>
      <c r="F97" s="111"/>
      <c r="G97" s="111"/>
      <c r="H97" s="111"/>
      <c r="I97" s="112">
        <f>Q118</f>
        <v>0</v>
      </c>
      <c r="J97" s="112">
        <f>R118</f>
        <v>0</v>
      </c>
      <c r="K97" s="112">
        <f>K118</f>
        <v>0</v>
      </c>
      <c r="M97" s="109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122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28"/>
      <c r="D107" s="28"/>
      <c r="E107" s="199" t="str">
        <f>E7</f>
        <v>Revizní činnost elektrického zařízení SEE v obvodu OŘ Plzeň 2021</v>
      </c>
      <c r="F107" s="200"/>
      <c r="G107" s="200"/>
      <c r="H107" s="200"/>
      <c r="I107" s="28"/>
      <c r="J107" s="28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110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0" t="str">
        <f>E9</f>
        <v>02 - prohlídky oblast Č. ...</v>
      </c>
      <c r="F109" s="201"/>
      <c r="G109" s="201"/>
      <c r="H109" s="201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 xml:space="preserve"> </v>
      </c>
      <c r="G111" s="28"/>
      <c r="H111" s="28"/>
      <c r="I111" s="23" t="s">
        <v>22</v>
      </c>
      <c r="J111" s="51" t="str">
        <f>IF(J12="","",J12)</f>
        <v>16. 11. 2020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 xml:space="preserve"> </v>
      </c>
      <c r="G113" s="28"/>
      <c r="H113" s="28"/>
      <c r="I113" s="23" t="s">
        <v>29</v>
      </c>
      <c r="J113" s="26" t="str">
        <f>E21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27</v>
      </c>
      <c r="D114" s="28"/>
      <c r="E114" s="28"/>
      <c r="F114" s="21" t="str">
        <f>IF(E18="","",E18)</f>
        <v>Vyplň údaj</v>
      </c>
      <c r="G114" s="28"/>
      <c r="H114" s="28"/>
      <c r="I114" s="23" t="s">
        <v>30</v>
      </c>
      <c r="J114" s="26" t="str">
        <f>E24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3"/>
      <c r="B116" s="114"/>
      <c r="C116" s="115" t="s">
        <v>123</v>
      </c>
      <c r="D116" s="116" t="s">
        <v>57</v>
      </c>
      <c r="E116" s="116" t="s">
        <v>53</v>
      </c>
      <c r="F116" s="116" t="s">
        <v>54</v>
      </c>
      <c r="G116" s="116" t="s">
        <v>124</v>
      </c>
      <c r="H116" s="116" t="s">
        <v>125</v>
      </c>
      <c r="I116" s="116" t="s">
        <v>126</v>
      </c>
      <c r="J116" s="116" t="s">
        <v>127</v>
      </c>
      <c r="K116" s="116" t="s">
        <v>118</v>
      </c>
      <c r="L116" s="117" t="s">
        <v>128</v>
      </c>
      <c r="M116" s="118"/>
      <c r="N116" s="58" t="s">
        <v>1</v>
      </c>
      <c r="O116" s="59" t="s">
        <v>36</v>
      </c>
      <c r="P116" s="59" t="s">
        <v>129</v>
      </c>
      <c r="Q116" s="59" t="s">
        <v>130</v>
      </c>
      <c r="R116" s="59" t="s">
        <v>131</v>
      </c>
      <c r="S116" s="59" t="s">
        <v>132</v>
      </c>
      <c r="T116" s="59" t="s">
        <v>133</v>
      </c>
      <c r="U116" s="59" t="s">
        <v>134</v>
      </c>
      <c r="V116" s="59" t="s">
        <v>135</v>
      </c>
      <c r="W116" s="59" t="s">
        <v>136</v>
      </c>
      <c r="X116" s="60" t="s">
        <v>137</v>
      </c>
      <c r="Y116" s="113"/>
      <c r="Z116" s="113"/>
      <c r="AA116" s="113"/>
      <c r="AB116" s="113"/>
      <c r="AC116" s="113"/>
      <c r="AD116" s="113"/>
      <c r="AE116" s="113"/>
    </row>
    <row r="117" spans="1:65" s="2" customFormat="1" ht="22.9" customHeight="1">
      <c r="A117" s="28"/>
      <c r="B117" s="29"/>
      <c r="C117" s="65" t="s">
        <v>138</v>
      </c>
      <c r="D117" s="28"/>
      <c r="E117" s="28"/>
      <c r="F117" s="28"/>
      <c r="G117" s="28"/>
      <c r="H117" s="28"/>
      <c r="I117" s="28"/>
      <c r="J117" s="28"/>
      <c r="K117" s="119">
        <f>BK117</f>
        <v>0</v>
      </c>
      <c r="L117" s="28"/>
      <c r="M117" s="29"/>
      <c r="N117" s="61"/>
      <c r="O117" s="52"/>
      <c r="P117" s="62"/>
      <c r="Q117" s="120">
        <f>Q118</f>
        <v>0</v>
      </c>
      <c r="R117" s="120">
        <f>R118</f>
        <v>0</v>
      </c>
      <c r="S117" s="62"/>
      <c r="T117" s="121">
        <f>T118</f>
        <v>0</v>
      </c>
      <c r="U117" s="62"/>
      <c r="V117" s="121">
        <f>V118</f>
        <v>0</v>
      </c>
      <c r="W117" s="62"/>
      <c r="X117" s="122">
        <f>X118</f>
        <v>0</v>
      </c>
      <c r="Y117" s="28"/>
      <c r="Z117" s="28"/>
      <c r="AA117" s="28"/>
      <c r="AB117" s="28"/>
      <c r="AC117" s="28"/>
      <c r="AD117" s="28"/>
      <c r="AE117" s="28"/>
      <c r="AT117" s="13" t="s">
        <v>73</v>
      </c>
      <c r="AU117" s="13" t="s">
        <v>120</v>
      </c>
      <c r="BK117" s="123">
        <f>BK118</f>
        <v>0</v>
      </c>
    </row>
    <row r="118" spans="1:65" s="11" customFormat="1" ht="25.9" customHeight="1">
      <c r="B118" s="124"/>
      <c r="D118" s="125" t="s">
        <v>73</v>
      </c>
      <c r="E118" s="126" t="s">
        <v>139</v>
      </c>
      <c r="F118" s="126" t="s">
        <v>140</v>
      </c>
      <c r="I118" s="127"/>
      <c r="J118" s="127"/>
      <c r="K118" s="128">
        <f>BK118</f>
        <v>0</v>
      </c>
      <c r="M118" s="124"/>
      <c r="N118" s="129"/>
      <c r="O118" s="130"/>
      <c r="P118" s="130"/>
      <c r="Q118" s="131">
        <f>SUM(Q119:Q132)</f>
        <v>0</v>
      </c>
      <c r="R118" s="131">
        <f>SUM(R119:R132)</f>
        <v>0</v>
      </c>
      <c r="S118" s="130"/>
      <c r="T118" s="132">
        <f>SUM(T119:T132)</f>
        <v>0</v>
      </c>
      <c r="U118" s="130"/>
      <c r="V118" s="132">
        <f>SUM(V119:V132)</f>
        <v>0</v>
      </c>
      <c r="W118" s="130"/>
      <c r="X118" s="133">
        <f>SUM(X119:X132)</f>
        <v>0</v>
      </c>
      <c r="AR118" s="125" t="s">
        <v>141</v>
      </c>
      <c r="AT118" s="134" t="s">
        <v>73</v>
      </c>
      <c r="AU118" s="134" t="s">
        <v>74</v>
      </c>
      <c r="AY118" s="125" t="s">
        <v>142</v>
      </c>
      <c r="BK118" s="135">
        <f>SUM(BK119:BK132)</f>
        <v>0</v>
      </c>
    </row>
    <row r="119" spans="1:65" s="2" customFormat="1" ht="76.349999999999994" customHeight="1">
      <c r="A119" s="28"/>
      <c r="B119" s="136"/>
      <c r="C119" s="137" t="s">
        <v>82</v>
      </c>
      <c r="D119" s="137" t="s">
        <v>143</v>
      </c>
      <c r="E119" s="138" t="s">
        <v>144</v>
      </c>
      <c r="F119" s="139" t="s">
        <v>145</v>
      </c>
      <c r="G119" s="140" t="s">
        <v>146</v>
      </c>
      <c r="H119" s="141">
        <v>1</v>
      </c>
      <c r="I119" s="142"/>
      <c r="J119" s="142"/>
      <c r="K119" s="143">
        <f>ROUND(P119*H119,2)</f>
        <v>0</v>
      </c>
      <c r="L119" s="139" t="s">
        <v>1</v>
      </c>
      <c r="M119" s="29"/>
      <c r="N119" s="144" t="s">
        <v>1</v>
      </c>
      <c r="O119" s="145" t="s">
        <v>37</v>
      </c>
      <c r="P119" s="146">
        <f>I119+J119</f>
        <v>0</v>
      </c>
      <c r="Q119" s="146">
        <f>ROUND(I119*H119,2)</f>
        <v>0</v>
      </c>
      <c r="R119" s="146">
        <f>ROUND(J119*H119,2)</f>
        <v>0</v>
      </c>
      <c r="S119" s="54"/>
      <c r="T119" s="147">
        <f>S119*H119</f>
        <v>0</v>
      </c>
      <c r="U119" s="147">
        <v>0</v>
      </c>
      <c r="V119" s="147">
        <f>U119*H119</f>
        <v>0</v>
      </c>
      <c r="W119" s="147">
        <v>0</v>
      </c>
      <c r="X119" s="148">
        <f>W119*H119</f>
        <v>0</v>
      </c>
      <c r="Y119" s="28"/>
      <c r="Z119" s="28"/>
      <c r="AA119" s="28"/>
      <c r="AB119" s="28"/>
      <c r="AC119" s="28"/>
      <c r="AD119" s="28"/>
      <c r="AE119" s="28"/>
      <c r="AR119" s="149" t="s">
        <v>147</v>
      </c>
      <c r="AT119" s="149" t="s">
        <v>143</v>
      </c>
      <c r="AU119" s="149" t="s">
        <v>82</v>
      </c>
      <c r="AY119" s="13" t="s">
        <v>142</v>
      </c>
      <c r="BE119" s="150">
        <f>IF(O119="základní",K119,0)</f>
        <v>0</v>
      </c>
      <c r="BF119" s="150">
        <f>IF(O119="snížená",K119,0)</f>
        <v>0</v>
      </c>
      <c r="BG119" s="150">
        <f>IF(O119="zákl. přenesená",K119,0)</f>
        <v>0</v>
      </c>
      <c r="BH119" s="150">
        <f>IF(O119="sníž. přenesená",K119,0)</f>
        <v>0</v>
      </c>
      <c r="BI119" s="150">
        <f>IF(O119="nulová",K119,0)</f>
        <v>0</v>
      </c>
      <c r="BJ119" s="13" t="s">
        <v>82</v>
      </c>
      <c r="BK119" s="150">
        <f>ROUND(P119*H119,2)</f>
        <v>0</v>
      </c>
      <c r="BL119" s="13" t="s">
        <v>147</v>
      </c>
      <c r="BM119" s="149" t="s">
        <v>170</v>
      </c>
    </row>
    <row r="120" spans="1:65" s="2" customFormat="1" ht="19.5">
      <c r="A120" s="28"/>
      <c r="B120" s="29"/>
      <c r="C120" s="28"/>
      <c r="D120" s="151" t="s">
        <v>149</v>
      </c>
      <c r="E120" s="28"/>
      <c r="F120" s="152" t="s">
        <v>171</v>
      </c>
      <c r="G120" s="28"/>
      <c r="H120" s="28"/>
      <c r="I120" s="153"/>
      <c r="J120" s="153"/>
      <c r="K120" s="28"/>
      <c r="L120" s="28"/>
      <c r="M120" s="29"/>
      <c r="N120" s="154"/>
      <c r="O120" s="155"/>
      <c r="P120" s="54"/>
      <c r="Q120" s="54"/>
      <c r="R120" s="54"/>
      <c r="S120" s="54"/>
      <c r="T120" s="54"/>
      <c r="U120" s="54"/>
      <c r="V120" s="54"/>
      <c r="W120" s="54"/>
      <c r="X120" s="55"/>
      <c r="Y120" s="28"/>
      <c r="Z120" s="28"/>
      <c r="AA120" s="28"/>
      <c r="AB120" s="28"/>
      <c r="AC120" s="28"/>
      <c r="AD120" s="28"/>
      <c r="AE120" s="28"/>
      <c r="AT120" s="13" t="s">
        <v>149</v>
      </c>
      <c r="AU120" s="13" t="s">
        <v>82</v>
      </c>
    </row>
    <row r="121" spans="1:65" s="2" customFormat="1" ht="76.349999999999994" customHeight="1">
      <c r="A121" s="28"/>
      <c r="B121" s="136"/>
      <c r="C121" s="137" t="s">
        <v>84</v>
      </c>
      <c r="D121" s="137" t="s">
        <v>143</v>
      </c>
      <c r="E121" s="138" t="s">
        <v>151</v>
      </c>
      <c r="F121" s="139" t="s">
        <v>152</v>
      </c>
      <c r="G121" s="140" t="s">
        <v>146</v>
      </c>
      <c r="H121" s="141">
        <v>1</v>
      </c>
      <c r="I121" s="142"/>
      <c r="J121" s="142"/>
      <c r="K121" s="143">
        <f>ROUND(P121*H121,2)</f>
        <v>0</v>
      </c>
      <c r="L121" s="139" t="s">
        <v>1</v>
      </c>
      <c r="M121" s="29"/>
      <c r="N121" s="144" t="s">
        <v>1</v>
      </c>
      <c r="O121" s="145" t="s">
        <v>37</v>
      </c>
      <c r="P121" s="146">
        <f>I121+J121</f>
        <v>0</v>
      </c>
      <c r="Q121" s="146">
        <f>ROUND(I121*H121,2)</f>
        <v>0</v>
      </c>
      <c r="R121" s="146">
        <f>ROUND(J121*H121,2)</f>
        <v>0</v>
      </c>
      <c r="S121" s="54"/>
      <c r="T121" s="147">
        <f>S121*H121</f>
        <v>0</v>
      </c>
      <c r="U121" s="147">
        <v>0</v>
      </c>
      <c r="V121" s="147">
        <f>U121*H121</f>
        <v>0</v>
      </c>
      <c r="W121" s="147">
        <v>0</v>
      </c>
      <c r="X121" s="148">
        <f>W121*H121</f>
        <v>0</v>
      </c>
      <c r="Y121" s="28"/>
      <c r="Z121" s="28"/>
      <c r="AA121" s="28"/>
      <c r="AB121" s="28"/>
      <c r="AC121" s="28"/>
      <c r="AD121" s="28"/>
      <c r="AE121" s="28"/>
      <c r="AR121" s="149" t="s">
        <v>147</v>
      </c>
      <c r="AT121" s="149" t="s">
        <v>143</v>
      </c>
      <c r="AU121" s="149" t="s">
        <v>82</v>
      </c>
      <c r="AY121" s="13" t="s">
        <v>142</v>
      </c>
      <c r="BE121" s="150">
        <f>IF(O121="základní",K121,0)</f>
        <v>0</v>
      </c>
      <c r="BF121" s="150">
        <f>IF(O121="snížená",K121,0)</f>
        <v>0</v>
      </c>
      <c r="BG121" s="150">
        <f>IF(O121="zákl. přenesená",K121,0)</f>
        <v>0</v>
      </c>
      <c r="BH121" s="150">
        <f>IF(O121="sníž. přenesená",K121,0)</f>
        <v>0</v>
      </c>
      <c r="BI121" s="150">
        <f>IF(O121="nulová",K121,0)</f>
        <v>0</v>
      </c>
      <c r="BJ121" s="13" t="s">
        <v>82</v>
      </c>
      <c r="BK121" s="150">
        <f>ROUND(P121*H121,2)</f>
        <v>0</v>
      </c>
      <c r="BL121" s="13" t="s">
        <v>147</v>
      </c>
      <c r="BM121" s="149" t="s">
        <v>172</v>
      </c>
    </row>
    <row r="122" spans="1:65" s="2" customFormat="1" ht="19.5">
      <c r="A122" s="28"/>
      <c r="B122" s="29"/>
      <c r="C122" s="28"/>
      <c r="D122" s="151" t="s">
        <v>149</v>
      </c>
      <c r="E122" s="28"/>
      <c r="F122" s="152" t="s">
        <v>173</v>
      </c>
      <c r="G122" s="28"/>
      <c r="H122" s="28"/>
      <c r="I122" s="153"/>
      <c r="J122" s="153"/>
      <c r="K122" s="28"/>
      <c r="L122" s="28"/>
      <c r="M122" s="29"/>
      <c r="N122" s="154"/>
      <c r="O122" s="155"/>
      <c r="P122" s="54"/>
      <c r="Q122" s="54"/>
      <c r="R122" s="54"/>
      <c r="S122" s="54"/>
      <c r="T122" s="54"/>
      <c r="U122" s="54"/>
      <c r="V122" s="54"/>
      <c r="W122" s="54"/>
      <c r="X122" s="55"/>
      <c r="Y122" s="28"/>
      <c r="Z122" s="28"/>
      <c r="AA122" s="28"/>
      <c r="AB122" s="28"/>
      <c r="AC122" s="28"/>
      <c r="AD122" s="28"/>
      <c r="AE122" s="28"/>
      <c r="AT122" s="13" t="s">
        <v>149</v>
      </c>
      <c r="AU122" s="13" t="s">
        <v>82</v>
      </c>
    </row>
    <row r="123" spans="1:65" s="2" customFormat="1" ht="62.65" customHeight="1">
      <c r="A123" s="28"/>
      <c r="B123" s="136"/>
      <c r="C123" s="137" t="s">
        <v>155</v>
      </c>
      <c r="D123" s="137" t="s">
        <v>143</v>
      </c>
      <c r="E123" s="138" t="s">
        <v>156</v>
      </c>
      <c r="F123" s="139" t="s">
        <v>157</v>
      </c>
      <c r="G123" s="140" t="s">
        <v>146</v>
      </c>
      <c r="H123" s="141">
        <v>1</v>
      </c>
      <c r="I123" s="142"/>
      <c r="J123" s="142"/>
      <c r="K123" s="143">
        <f>ROUND(P123*H123,2)</f>
        <v>0</v>
      </c>
      <c r="L123" s="139" t="s">
        <v>1</v>
      </c>
      <c r="M123" s="29"/>
      <c r="N123" s="144" t="s">
        <v>1</v>
      </c>
      <c r="O123" s="145" t="s">
        <v>37</v>
      </c>
      <c r="P123" s="146">
        <f>I123+J123</f>
        <v>0</v>
      </c>
      <c r="Q123" s="146">
        <f>ROUND(I123*H123,2)</f>
        <v>0</v>
      </c>
      <c r="R123" s="146">
        <f>ROUND(J123*H123,2)</f>
        <v>0</v>
      </c>
      <c r="S123" s="54"/>
      <c r="T123" s="147">
        <f>S123*H123</f>
        <v>0</v>
      </c>
      <c r="U123" s="147">
        <v>0</v>
      </c>
      <c r="V123" s="147">
        <f>U123*H123</f>
        <v>0</v>
      </c>
      <c r="W123" s="147">
        <v>0</v>
      </c>
      <c r="X123" s="148">
        <f>W123*H123</f>
        <v>0</v>
      </c>
      <c r="Y123" s="28"/>
      <c r="Z123" s="28"/>
      <c r="AA123" s="28"/>
      <c r="AB123" s="28"/>
      <c r="AC123" s="28"/>
      <c r="AD123" s="28"/>
      <c r="AE123" s="28"/>
      <c r="AR123" s="149" t="s">
        <v>147</v>
      </c>
      <c r="AT123" s="149" t="s">
        <v>143</v>
      </c>
      <c r="AU123" s="149" t="s">
        <v>82</v>
      </c>
      <c r="AY123" s="13" t="s">
        <v>142</v>
      </c>
      <c r="BE123" s="150">
        <f>IF(O123="základní",K123,0)</f>
        <v>0</v>
      </c>
      <c r="BF123" s="150">
        <f>IF(O123="snížená",K123,0)</f>
        <v>0</v>
      </c>
      <c r="BG123" s="150">
        <f>IF(O123="zákl. přenesená",K123,0)</f>
        <v>0</v>
      </c>
      <c r="BH123" s="150">
        <f>IF(O123="sníž. přenesená",K123,0)</f>
        <v>0</v>
      </c>
      <c r="BI123" s="150">
        <f>IF(O123="nulová",K123,0)</f>
        <v>0</v>
      </c>
      <c r="BJ123" s="13" t="s">
        <v>82</v>
      </c>
      <c r="BK123" s="150">
        <f>ROUND(P123*H123,2)</f>
        <v>0</v>
      </c>
      <c r="BL123" s="13" t="s">
        <v>147</v>
      </c>
      <c r="BM123" s="149" t="s">
        <v>174</v>
      </c>
    </row>
    <row r="124" spans="1:65" s="2" customFormat="1" ht="19.5">
      <c r="A124" s="28"/>
      <c r="B124" s="29"/>
      <c r="C124" s="28"/>
      <c r="D124" s="151" t="s">
        <v>149</v>
      </c>
      <c r="E124" s="28"/>
      <c r="F124" s="152" t="s">
        <v>175</v>
      </c>
      <c r="G124" s="28"/>
      <c r="H124" s="28"/>
      <c r="I124" s="153"/>
      <c r="J124" s="153"/>
      <c r="K124" s="28"/>
      <c r="L124" s="28"/>
      <c r="M124" s="29"/>
      <c r="N124" s="154"/>
      <c r="O124" s="155"/>
      <c r="P124" s="54"/>
      <c r="Q124" s="54"/>
      <c r="R124" s="54"/>
      <c r="S124" s="54"/>
      <c r="T124" s="54"/>
      <c r="U124" s="54"/>
      <c r="V124" s="54"/>
      <c r="W124" s="54"/>
      <c r="X124" s="55"/>
      <c r="Y124" s="28"/>
      <c r="Z124" s="28"/>
      <c r="AA124" s="28"/>
      <c r="AB124" s="28"/>
      <c r="AC124" s="28"/>
      <c r="AD124" s="28"/>
      <c r="AE124" s="28"/>
      <c r="AT124" s="13" t="s">
        <v>149</v>
      </c>
      <c r="AU124" s="13" t="s">
        <v>82</v>
      </c>
    </row>
    <row r="125" spans="1:65" s="2" customFormat="1" ht="24.2" customHeight="1">
      <c r="A125" s="28"/>
      <c r="B125" s="136"/>
      <c r="C125" s="137" t="s">
        <v>176</v>
      </c>
      <c r="D125" s="137" t="s">
        <v>143</v>
      </c>
      <c r="E125" s="138" t="s">
        <v>177</v>
      </c>
      <c r="F125" s="139" t="s">
        <v>178</v>
      </c>
      <c r="G125" s="140" t="s">
        <v>146</v>
      </c>
      <c r="H125" s="141">
        <v>1</v>
      </c>
      <c r="I125" s="142"/>
      <c r="J125" s="142"/>
      <c r="K125" s="143">
        <f>ROUND(P125*H125,2)</f>
        <v>0</v>
      </c>
      <c r="L125" s="139" t="s">
        <v>1</v>
      </c>
      <c r="M125" s="29"/>
      <c r="N125" s="144" t="s">
        <v>1</v>
      </c>
      <c r="O125" s="145" t="s">
        <v>37</v>
      </c>
      <c r="P125" s="146">
        <f>I125+J125</f>
        <v>0</v>
      </c>
      <c r="Q125" s="146">
        <f>ROUND(I125*H125,2)</f>
        <v>0</v>
      </c>
      <c r="R125" s="146">
        <f>ROUND(J125*H125,2)</f>
        <v>0</v>
      </c>
      <c r="S125" s="54"/>
      <c r="T125" s="147">
        <f>S125*H125</f>
        <v>0</v>
      </c>
      <c r="U125" s="147">
        <v>0</v>
      </c>
      <c r="V125" s="147">
        <f>U125*H125</f>
        <v>0</v>
      </c>
      <c r="W125" s="147">
        <v>0</v>
      </c>
      <c r="X125" s="148">
        <f>W125*H125</f>
        <v>0</v>
      </c>
      <c r="Y125" s="28"/>
      <c r="Z125" s="28"/>
      <c r="AA125" s="28"/>
      <c r="AB125" s="28"/>
      <c r="AC125" s="28"/>
      <c r="AD125" s="28"/>
      <c r="AE125" s="28"/>
      <c r="AR125" s="149" t="s">
        <v>147</v>
      </c>
      <c r="AT125" s="149" t="s">
        <v>143</v>
      </c>
      <c r="AU125" s="149" t="s">
        <v>82</v>
      </c>
      <c r="AY125" s="13" t="s">
        <v>142</v>
      </c>
      <c r="BE125" s="150">
        <f>IF(O125="základní",K125,0)</f>
        <v>0</v>
      </c>
      <c r="BF125" s="150">
        <f>IF(O125="snížená",K125,0)</f>
        <v>0</v>
      </c>
      <c r="BG125" s="150">
        <f>IF(O125="zákl. přenesená",K125,0)</f>
        <v>0</v>
      </c>
      <c r="BH125" s="150">
        <f>IF(O125="sníž. přenesená",K125,0)</f>
        <v>0</v>
      </c>
      <c r="BI125" s="150">
        <f>IF(O125="nulová",K125,0)</f>
        <v>0</v>
      </c>
      <c r="BJ125" s="13" t="s">
        <v>82</v>
      </c>
      <c r="BK125" s="150">
        <f>ROUND(P125*H125,2)</f>
        <v>0</v>
      </c>
      <c r="BL125" s="13" t="s">
        <v>147</v>
      </c>
      <c r="BM125" s="149" t="s">
        <v>179</v>
      </c>
    </row>
    <row r="126" spans="1:65" s="2" customFormat="1" ht="19.5">
      <c r="A126" s="28"/>
      <c r="B126" s="29"/>
      <c r="C126" s="28"/>
      <c r="D126" s="151" t="s">
        <v>149</v>
      </c>
      <c r="E126" s="28"/>
      <c r="F126" s="152" t="s">
        <v>180</v>
      </c>
      <c r="G126" s="28"/>
      <c r="H126" s="28"/>
      <c r="I126" s="153"/>
      <c r="J126" s="153"/>
      <c r="K126" s="28"/>
      <c r="L126" s="28"/>
      <c r="M126" s="29"/>
      <c r="N126" s="154"/>
      <c r="O126" s="155"/>
      <c r="P126" s="54"/>
      <c r="Q126" s="54"/>
      <c r="R126" s="54"/>
      <c r="S126" s="54"/>
      <c r="T126" s="54"/>
      <c r="U126" s="54"/>
      <c r="V126" s="54"/>
      <c r="W126" s="54"/>
      <c r="X126" s="55"/>
      <c r="Y126" s="28"/>
      <c r="Z126" s="28"/>
      <c r="AA126" s="28"/>
      <c r="AB126" s="28"/>
      <c r="AC126" s="28"/>
      <c r="AD126" s="28"/>
      <c r="AE126" s="28"/>
      <c r="AT126" s="13" t="s">
        <v>149</v>
      </c>
      <c r="AU126" s="13" t="s">
        <v>82</v>
      </c>
    </row>
    <row r="127" spans="1:65" s="2" customFormat="1" ht="24.2" customHeight="1">
      <c r="A127" s="28"/>
      <c r="B127" s="136"/>
      <c r="C127" s="137" t="s">
        <v>181</v>
      </c>
      <c r="D127" s="137" t="s">
        <v>143</v>
      </c>
      <c r="E127" s="138" t="s">
        <v>182</v>
      </c>
      <c r="F127" s="139" t="s">
        <v>183</v>
      </c>
      <c r="G127" s="140" t="s">
        <v>146</v>
      </c>
      <c r="H127" s="141">
        <v>2</v>
      </c>
      <c r="I127" s="142"/>
      <c r="J127" s="142"/>
      <c r="K127" s="143">
        <f>ROUND(P127*H127,2)</f>
        <v>0</v>
      </c>
      <c r="L127" s="139" t="s">
        <v>1</v>
      </c>
      <c r="M127" s="29"/>
      <c r="N127" s="144" t="s">
        <v>1</v>
      </c>
      <c r="O127" s="145" t="s">
        <v>37</v>
      </c>
      <c r="P127" s="146">
        <f>I127+J127</f>
        <v>0</v>
      </c>
      <c r="Q127" s="146">
        <f>ROUND(I127*H127,2)</f>
        <v>0</v>
      </c>
      <c r="R127" s="146">
        <f>ROUND(J127*H127,2)</f>
        <v>0</v>
      </c>
      <c r="S127" s="54"/>
      <c r="T127" s="147">
        <f>S127*H127</f>
        <v>0</v>
      </c>
      <c r="U127" s="147">
        <v>0</v>
      </c>
      <c r="V127" s="147">
        <f>U127*H127</f>
        <v>0</v>
      </c>
      <c r="W127" s="147">
        <v>0</v>
      </c>
      <c r="X127" s="148">
        <f>W127*H127</f>
        <v>0</v>
      </c>
      <c r="Y127" s="28"/>
      <c r="Z127" s="28"/>
      <c r="AA127" s="28"/>
      <c r="AB127" s="28"/>
      <c r="AC127" s="28"/>
      <c r="AD127" s="28"/>
      <c r="AE127" s="28"/>
      <c r="AR127" s="149" t="s">
        <v>147</v>
      </c>
      <c r="AT127" s="149" t="s">
        <v>143</v>
      </c>
      <c r="AU127" s="149" t="s">
        <v>82</v>
      </c>
      <c r="AY127" s="13" t="s">
        <v>142</v>
      </c>
      <c r="BE127" s="150">
        <f>IF(O127="základní",K127,0)</f>
        <v>0</v>
      </c>
      <c r="BF127" s="150">
        <f>IF(O127="snížená",K127,0)</f>
        <v>0</v>
      </c>
      <c r="BG127" s="150">
        <f>IF(O127="zákl. přenesená",K127,0)</f>
        <v>0</v>
      </c>
      <c r="BH127" s="150">
        <f>IF(O127="sníž. přenesená",K127,0)</f>
        <v>0</v>
      </c>
      <c r="BI127" s="150">
        <f>IF(O127="nulová",K127,0)</f>
        <v>0</v>
      </c>
      <c r="BJ127" s="13" t="s">
        <v>82</v>
      </c>
      <c r="BK127" s="150">
        <f>ROUND(P127*H127,2)</f>
        <v>0</v>
      </c>
      <c r="BL127" s="13" t="s">
        <v>147</v>
      </c>
      <c r="BM127" s="149" t="s">
        <v>184</v>
      </c>
    </row>
    <row r="128" spans="1:65" s="2" customFormat="1" ht="19.5">
      <c r="A128" s="28"/>
      <c r="B128" s="29"/>
      <c r="C128" s="28"/>
      <c r="D128" s="151" t="s">
        <v>149</v>
      </c>
      <c r="E128" s="28"/>
      <c r="F128" s="152" t="s">
        <v>185</v>
      </c>
      <c r="G128" s="28"/>
      <c r="H128" s="28"/>
      <c r="I128" s="153"/>
      <c r="J128" s="153"/>
      <c r="K128" s="28"/>
      <c r="L128" s="28"/>
      <c r="M128" s="29"/>
      <c r="N128" s="154"/>
      <c r="O128" s="15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28"/>
      <c r="AB128" s="28"/>
      <c r="AC128" s="28"/>
      <c r="AD128" s="28"/>
      <c r="AE128" s="28"/>
      <c r="AT128" s="13" t="s">
        <v>149</v>
      </c>
      <c r="AU128" s="13" t="s">
        <v>82</v>
      </c>
    </row>
    <row r="129" spans="1:65" s="2" customFormat="1" ht="76.349999999999994" customHeight="1">
      <c r="A129" s="28"/>
      <c r="B129" s="136"/>
      <c r="C129" s="137" t="s">
        <v>141</v>
      </c>
      <c r="D129" s="137" t="s">
        <v>143</v>
      </c>
      <c r="E129" s="138" t="s">
        <v>160</v>
      </c>
      <c r="F129" s="139" t="s">
        <v>161</v>
      </c>
      <c r="G129" s="140" t="s">
        <v>146</v>
      </c>
      <c r="H129" s="141">
        <v>3</v>
      </c>
      <c r="I129" s="142"/>
      <c r="J129" s="142"/>
      <c r="K129" s="143">
        <f>ROUND(P129*H129,2)</f>
        <v>0</v>
      </c>
      <c r="L129" s="139" t="s">
        <v>1</v>
      </c>
      <c r="M129" s="29"/>
      <c r="N129" s="144" t="s">
        <v>1</v>
      </c>
      <c r="O129" s="145" t="s">
        <v>37</v>
      </c>
      <c r="P129" s="146">
        <f>I129+J129</f>
        <v>0</v>
      </c>
      <c r="Q129" s="146">
        <f>ROUND(I129*H129,2)</f>
        <v>0</v>
      </c>
      <c r="R129" s="146">
        <f>ROUND(J129*H129,2)</f>
        <v>0</v>
      </c>
      <c r="S129" s="54"/>
      <c r="T129" s="147">
        <f>S129*H129</f>
        <v>0</v>
      </c>
      <c r="U129" s="147">
        <v>0</v>
      </c>
      <c r="V129" s="147">
        <f>U129*H129</f>
        <v>0</v>
      </c>
      <c r="W129" s="147">
        <v>0</v>
      </c>
      <c r="X129" s="148">
        <f>W129*H129</f>
        <v>0</v>
      </c>
      <c r="Y129" s="28"/>
      <c r="Z129" s="28"/>
      <c r="AA129" s="28"/>
      <c r="AB129" s="28"/>
      <c r="AC129" s="28"/>
      <c r="AD129" s="28"/>
      <c r="AE129" s="28"/>
      <c r="AR129" s="149" t="s">
        <v>147</v>
      </c>
      <c r="AT129" s="149" t="s">
        <v>143</v>
      </c>
      <c r="AU129" s="149" t="s">
        <v>82</v>
      </c>
      <c r="AY129" s="13" t="s">
        <v>142</v>
      </c>
      <c r="BE129" s="150">
        <f>IF(O129="základní",K129,0)</f>
        <v>0</v>
      </c>
      <c r="BF129" s="150">
        <f>IF(O129="snížená",K129,0)</f>
        <v>0</v>
      </c>
      <c r="BG129" s="150">
        <f>IF(O129="zákl. přenesená",K129,0)</f>
        <v>0</v>
      </c>
      <c r="BH129" s="150">
        <f>IF(O129="sníž. přenesená",K129,0)</f>
        <v>0</v>
      </c>
      <c r="BI129" s="150">
        <f>IF(O129="nulová",K129,0)</f>
        <v>0</v>
      </c>
      <c r="BJ129" s="13" t="s">
        <v>82</v>
      </c>
      <c r="BK129" s="150">
        <f>ROUND(P129*H129,2)</f>
        <v>0</v>
      </c>
      <c r="BL129" s="13" t="s">
        <v>147</v>
      </c>
      <c r="BM129" s="149" t="s">
        <v>186</v>
      </c>
    </row>
    <row r="130" spans="1:65" s="2" customFormat="1" ht="29.25">
      <c r="A130" s="28"/>
      <c r="B130" s="29"/>
      <c r="C130" s="28"/>
      <c r="D130" s="151" t="s">
        <v>149</v>
      </c>
      <c r="E130" s="28"/>
      <c r="F130" s="152" t="s">
        <v>187</v>
      </c>
      <c r="G130" s="28"/>
      <c r="H130" s="28"/>
      <c r="I130" s="153"/>
      <c r="J130" s="153"/>
      <c r="K130" s="28"/>
      <c r="L130" s="28"/>
      <c r="M130" s="29"/>
      <c r="N130" s="154"/>
      <c r="O130" s="15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28"/>
      <c r="AB130" s="28"/>
      <c r="AC130" s="28"/>
      <c r="AD130" s="28"/>
      <c r="AE130" s="28"/>
      <c r="AT130" s="13" t="s">
        <v>149</v>
      </c>
      <c r="AU130" s="13" t="s">
        <v>82</v>
      </c>
    </row>
    <row r="131" spans="1:65" s="2" customFormat="1" ht="76.349999999999994" customHeight="1">
      <c r="A131" s="28"/>
      <c r="B131" s="136"/>
      <c r="C131" s="137" t="s">
        <v>164</v>
      </c>
      <c r="D131" s="137" t="s">
        <v>143</v>
      </c>
      <c r="E131" s="138" t="s">
        <v>165</v>
      </c>
      <c r="F131" s="139" t="s">
        <v>166</v>
      </c>
      <c r="G131" s="140" t="s">
        <v>146</v>
      </c>
      <c r="H131" s="141">
        <v>1</v>
      </c>
      <c r="I131" s="142"/>
      <c r="J131" s="142"/>
      <c r="K131" s="143">
        <f>ROUND(P131*H131,2)</f>
        <v>0</v>
      </c>
      <c r="L131" s="139" t="s">
        <v>1</v>
      </c>
      <c r="M131" s="29"/>
      <c r="N131" s="144" t="s">
        <v>1</v>
      </c>
      <c r="O131" s="145" t="s">
        <v>37</v>
      </c>
      <c r="P131" s="146">
        <f>I131+J131</f>
        <v>0</v>
      </c>
      <c r="Q131" s="146">
        <f>ROUND(I131*H131,2)</f>
        <v>0</v>
      </c>
      <c r="R131" s="146">
        <f>ROUND(J131*H131,2)</f>
        <v>0</v>
      </c>
      <c r="S131" s="54"/>
      <c r="T131" s="147">
        <f>S131*H131</f>
        <v>0</v>
      </c>
      <c r="U131" s="147">
        <v>0</v>
      </c>
      <c r="V131" s="147">
        <f>U131*H131</f>
        <v>0</v>
      </c>
      <c r="W131" s="147">
        <v>0</v>
      </c>
      <c r="X131" s="148">
        <f>W131*H131</f>
        <v>0</v>
      </c>
      <c r="Y131" s="28"/>
      <c r="Z131" s="28"/>
      <c r="AA131" s="28"/>
      <c r="AB131" s="28"/>
      <c r="AC131" s="28"/>
      <c r="AD131" s="28"/>
      <c r="AE131" s="28"/>
      <c r="AR131" s="149" t="s">
        <v>147</v>
      </c>
      <c r="AT131" s="149" t="s">
        <v>143</v>
      </c>
      <c r="AU131" s="149" t="s">
        <v>82</v>
      </c>
      <c r="AY131" s="13" t="s">
        <v>142</v>
      </c>
      <c r="BE131" s="150">
        <f>IF(O131="základní",K131,0)</f>
        <v>0</v>
      </c>
      <c r="BF131" s="150">
        <f>IF(O131="snížená",K131,0)</f>
        <v>0</v>
      </c>
      <c r="BG131" s="150">
        <f>IF(O131="zákl. přenesená",K131,0)</f>
        <v>0</v>
      </c>
      <c r="BH131" s="150">
        <f>IF(O131="sníž. přenesená",K131,0)</f>
        <v>0</v>
      </c>
      <c r="BI131" s="150">
        <f>IF(O131="nulová",K131,0)</f>
        <v>0</v>
      </c>
      <c r="BJ131" s="13" t="s">
        <v>82</v>
      </c>
      <c r="BK131" s="150">
        <f>ROUND(P131*H131,2)</f>
        <v>0</v>
      </c>
      <c r="BL131" s="13" t="s">
        <v>147</v>
      </c>
      <c r="BM131" s="149" t="s">
        <v>188</v>
      </c>
    </row>
    <row r="132" spans="1:65" s="2" customFormat="1" ht="19.5">
      <c r="A132" s="28"/>
      <c r="B132" s="29"/>
      <c r="C132" s="28"/>
      <c r="D132" s="151" t="s">
        <v>149</v>
      </c>
      <c r="E132" s="28"/>
      <c r="F132" s="152" t="s">
        <v>189</v>
      </c>
      <c r="G132" s="28"/>
      <c r="H132" s="28"/>
      <c r="I132" s="153"/>
      <c r="J132" s="153"/>
      <c r="K132" s="28"/>
      <c r="L132" s="28"/>
      <c r="M132" s="29"/>
      <c r="N132" s="156"/>
      <c r="O132" s="157"/>
      <c r="P132" s="158"/>
      <c r="Q132" s="158"/>
      <c r="R132" s="158"/>
      <c r="S132" s="158"/>
      <c r="T132" s="158"/>
      <c r="U132" s="158"/>
      <c r="V132" s="158"/>
      <c r="W132" s="158"/>
      <c r="X132" s="159"/>
      <c r="Y132" s="28"/>
      <c r="Z132" s="28"/>
      <c r="AA132" s="28"/>
      <c r="AB132" s="28"/>
      <c r="AC132" s="28"/>
      <c r="AD132" s="28"/>
      <c r="AE132" s="28"/>
      <c r="AT132" s="13" t="s">
        <v>149</v>
      </c>
      <c r="AU132" s="13" t="s">
        <v>82</v>
      </c>
    </row>
    <row r="133" spans="1:65" s="2" customFormat="1" ht="6.95" customHeight="1">
      <c r="A133" s="28"/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29"/>
      <c r="N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</sheetData>
  <autoFilter ref="C116:L132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198" t="s">
        <v>6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T2" s="13" t="s">
        <v>90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84</v>
      </c>
    </row>
    <row r="4" spans="1:46" s="1" customFormat="1" ht="24.95" customHeight="1">
      <c r="B4" s="16"/>
      <c r="D4" s="17" t="s">
        <v>109</v>
      </c>
      <c r="M4" s="16"/>
      <c r="N4" s="90" t="s">
        <v>11</v>
      </c>
      <c r="AT4" s="13" t="s">
        <v>3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23" t="s">
        <v>16</v>
      </c>
      <c r="M6" s="16"/>
    </row>
    <row r="7" spans="1:46" s="1" customFormat="1" ht="16.5" customHeight="1">
      <c r="B7" s="16"/>
      <c r="E7" s="199" t="str">
        <f>'Rekapitulace zakázky'!K6</f>
        <v>Revizní činnost elektrického zařízení SEE v obvodu OŘ Plzeň 2021</v>
      </c>
      <c r="F7" s="200"/>
      <c r="G7" s="200"/>
      <c r="H7" s="200"/>
      <c r="M7" s="16"/>
    </row>
    <row r="8" spans="1:46" s="2" customFormat="1" ht="12" customHeight="1">
      <c r="A8" s="28"/>
      <c r="B8" s="29"/>
      <c r="C8" s="28"/>
      <c r="D8" s="23" t="s">
        <v>110</v>
      </c>
      <c r="E8" s="28"/>
      <c r="F8" s="28"/>
      <c r="G8" s="28"/>
      <c r="H8" s="28"/>
      <c r="I8" s="28"/>
      <c r="J8" s="28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0" t="s">
        <v>190</v>
      </c>
      <c r="F9" s="201"/>
      <c r="G9" s="201"/>
      <c r="H9" s="201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zakázky'!AN8</f>
        <v>16. 11. 2020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21</v>
      </c>
      <c r="F15" s="28"/>
      <c r="G15" s="28"/>
      <c r="H15" s="28"/>
      <c r="I15" s="23" t="s">
        <v>26</v>
      </c>
      <c r="J15" s="21" t="s">
        <v>1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25</v>
      </c>
      <c r="J17" s="24" t="str">
        <f>'Rekapitulace zakázky'!AN13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02" t="str">
        <f>'Rekapitulace zakázky'!E14</f>
        <v>Vyplň údaj</v>
      </c>
      <c r="F18" s="182"/>
      <c r="G18" s="182"/>
      <c r="H18" s="182"/>
      <c r="I18" s="23" t="s">
        <v>26</v>
      </c>
      <c r="J18" s="24" t="str">
        <f>'Rekapitulace zakázky'!AN14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25</v>
      </c>
      <c r="J20" s="21" t="s">
        <v>1</v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26</v>
      </c>
      <c r="J21" s="21" t="s">
        <v>1</v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21</v>
      </c>
      <c r="F24" s="28"/>
      <c r="G24" s="28"/>
      <c r="H24" s="28"/>
      <c r="I24" s="23" t="s">
        <v>26</v>
      </c>
      <c r="J24" s="21" t="s">
        <v>1</v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187" t="s">
        <v>1</v>
      </c>
      <c r="F27" s="187"/>
      <c r="G27" s="187"/>
      <c r="H27" s="187"/>
      <c r="I27" s="91"/>
      <c r="J27" s="91"/>
      <c r="K27" s="91"/>
      <c r="L27" s="91"/>
      <c r="M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62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29"/>
      <c r="C30" s="28"/>
      <c r="D30" s="28"/>
      <c r="E30" s="23" t="s">
        <v>112</v>
      </c>
      <c r="F30" s="28"/>
      <c r="G30" s="28"/>
      <c r="H30" s="28"/>
      <c r="I30" s="28"/>
      <c r="J30" s="28"/>
      <c r="K30" s="94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29"/>
      <c r="C31" s="28"/>
      <c r="D31" s="28"/>
      <c r="E31" s="23" t="s">
        <v>113</v>
      </c>
      <c r="F31" s="28"/>
      <c r="G31" s="28"/>
      <c r="H31" s="28"/>
      <c r="I31" s="28"/>
      <c r="J31" s="28"/>
      <c r="K31" s="94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5" t="s">
        <v>32</v>
      </c>
      <c r="E32" s="28"/>
      <c r="F32" s="28"/>
      <c r="G32" s="28"/>
      <c r="H32" s="28"/>
      <c r="I32" s="28"/>
      <c r="J32" s="28"/>
      <c r="K32" s="67">
        <f>ROUND(K117,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62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34</v>
      </c>
      <c r="G34" s="28"/>
      <c r="H34" s="28"/>
      <c r="I34" s="32" t="s">
        <v>33</v>
      </c>
      <c r="J34" s="28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6" t="s">
        <v>36</v>
      </c>
      <c r="E35" s="23" t="s">
        <v>37</v>
      </c>
      <c r="F35" s="94">
        <f>ROUND((SUM(BE117:BE132)),  2)</f>
        <v>0</v>
      </c>
      <c r="G35" s="28"/>
      <c r="H35" s="28"/>
      <c r="I35" s="97">
        <v>0.21</v>
      </c>
      <c r="J35" s="28"/>
      <c r="K35" s="94">
        <f>ROUND(((SUM(BE117:BE132))*I35),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38</v>
      </c>
      <c r="F36" s="94">
        <f>ROUND((SUM(BF117:BF132)),  2)</f>
        <v>0</v>
      </c>
      <c r="G36" s="28"/>
      <c r="H36" s="28"/>
      <c r="I36" s="97">
        <v>0.15</v>
      </c>
      <c r="J36" s="28"/>
      <c r="K36" s="94">
        <f>ROUND(((SUM(BF117:BF132))*I36),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39</v>
      </c>
      <c r="F37" s="94">
        <f>ROUND((SUM(BG117:BG132)),  2)</f>
        <v>0</v>
      </c>
      <c r="G37" s="28"/>
      <c r="H37" s="28"/>
      <c r="I37" s="97">
        <v>0.21</v>
      </c>
      <c r="J37" s="28"/>
      <c r="K37" s="94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40</v>
      </c>
      <c r="F38" s="94">
        <f>ROUND((SUM(BH117:BH132)),  2)</f>
        <v>0</v>
      </c>
      <c r="G38" s="28"/>
      <c r="H38" s="28"/>
      <c r="I38" s="97">
        <v>0.15</v>
      </c>
      <c r="J38" s="28"/>
      <c r="K38" s="94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41</v>
      </c>
      <c r="F39" s="94">
        <f>ROUND((SUM(BI117:BI132)),  2)</f>
        <v>0</v>
      </c>
      <c r="G39" s="28"/>
      <c r="H39" s="28"/>
      <c r="I39" s="97">
        <v>0</v>
      </c>
      <c r="J39" s="28"/>
      <c r="K39" s="94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8"/>
      <c r="D41" s="99" t="s">
        <v>42</v>
      </c>
      <c r="E41" s="56"/>
      <c r="F41" s="56"/>
      <c r="G41" s="100" t="s">
        <v>43</v>
      </c>
      <c r="H41" s="101" t="s">
        <v>44</v>
      </c>
      <c r="I41" s="56"/>
      <c r="J41" s="56"/>
      <c r="K41" s="102">
        <f>SUM(K32:K39)</f>
        <v>0</v>
      </c>
      <c r="L41" s="103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40"/>
      <c r="M50" s="3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114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199" t="str">
        <f>E7</f>
        <v>Revizní činnost elektrického zařízení SEE v obvodu OŘ Plzeň 2021</v>
      </c>
      <c r="F85" s="200"/>
      <c r="G85" s="200"/>
      <c r="H85" s="20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110</v>
      </c>
      <c r="D86" s="28"/>
      <c r="E86" s="28"/>
      <c r="F86" s="28"/>
      <c r="G86" s="28"/>
      <c r="H86" s="28"/>
      <c r="I86" s="28"/>
      <c r="J86" s="28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0" t="str">
        <f>E9</f>
        <v>03 - revize OE Plzeň</v>
      </c>
      <c r="F87" s="201"/>
      <c r="G87" s="201"/>
      <c r="H87" s="201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 xml:space="preserve"> </v>
      </c>
      <c r="G89" s="28"/>
      <c r="H89" s="28"/>
      <c r="I89" s="23" t="s">
        <v>22</v>
      </c>
      <c r="J89" s="51" t="str">
        <f>IF(J12="","",J12)</f>
        <v>16. 11. 2020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 xml:space="preserve"> </v>
      </c>
      <c r="G91" s="28"/>
      <c r="H91" s="28"/>
      <c r="I91" s="23" t="s">
        <v>29</v>
      </c>
      <c r="J91" s="26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30</v>
      </c>
      <c r="J92" s="26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115</v>
      </c>
      <c r="D94" s="98"/>
      <c r="E94" s="98"/>
      <c r="F94" s="98"/>
      <c r="G94" s="98"/>
      <c r="H94" s="98"/>
      <c r="I94" s="107" t="s">
        <v>116</v>
      </c>
      <c r="J94" s="107" t="s">
        <v>117</v>
      </c>
      <c r="K94" s="107" t="s">
        <v>118</v>
      </c>
      <c r="L94" s="9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119</v>
      </c>
      <c r="D96" s="28"/>
      <c r="E96" s="28"/>
      <c r="F96" s="28"/>
      <c r="G96" s="28"/>
      <c r="H96" s="28"/>
      <c r="I96" s="67">
        <f>Q117</f>
        <v>0</v>
      </c>
      <c r="J96" s="67">
        <f>R117</f>
        <v>0</v>
      </c>
      <c r="K96" s="67">
        <f>K117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120</v>
      </c>
    </row>
    <row r="97" spans="1:31" s="9" customFormat="1" ht="24.95" customHeight="1">
      <c r="B97" s="109"/>
      <c r="D97" s="110" t="s">
        <v>121</v>
      </c>
      <c r="E97" s="111"/>
      <c r="F97" s="111"/>
      <c r="G97" s="111"/>
      <c r="H97" s="111"/>
      <c r="I97" s="112">
        <f>Q118</f>
        <v>0</v>
      </c>
      <c r="J97" s="112">
        <f>R118</f>
        <v>0</v>
      </c>
      <c r="K97" s="112">
        <f>K118</f>
        <v>0</v>
      </c>
      <c r="M97" s="109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122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28"/>
      <c r="D107" s="28"/>
      <c r="E107" s="199" t="str">
        <f>E7</f>
        <v>Revizní činnost elektrického zařízení SEE v obvodu OŘ Plzeň 2021</v>
      </c>
      <c r="F107" s="200"/>
      <c r="G107" s="200"/>
      <c r="H107" s="200"/>
      <c r="I107" s="28"/>
      <c r="J107" s="28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110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0" t="str">
        <f>E9</f>
        <v>03 - revize OE Plzeň</v>
      </c>
      <c r="F109" s="201"/>
      <c r="G109" s="201"/>
      <c r="H109" s="201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 xml:space="preserve"> </v>
      </c>
      <c r="G111" s="28"/>
      <c r="H111" s="28"/>
      <c r="I111" s="23" t="s">
        <v>22</v>
      </c>
      <c r="J111" s="51" t="str">
        <f>IF(J12="","",J12)</f>
        <v>16. 11. 2020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 xml:space="preserve"> </v>
      </c>
      <c r="G113" s="28"/>
      <c r="H113" s="28"/>
      <c r="I113" s="23" t="s">
        <v>29</v>
      </c>
      <c r="J113" s="26" t="str">
        <f>E21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27</v>
      </c>
      <c r="D114" s="28"/>
      <c r="E114" s="28"/>
      <c r="F114" s="21" t="str">
        <f>IF(E18="","",E18)</f>
        <v>Vyplň údaj</v>
      </c>
      <c r="G114" s="28"/>
      <c r="H114" s="28"/>
      <c r="I114" s="23" t="s">
        <v>30</v>
      </c>
      <c r="J114" s="26" t="str">
        <f>E24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3"/>
      <c r="B116" s="114"/>
      <c r="C116" s="115" t="s">
        <v>123</v>
      </c>
      <c r="D116" s="116" t="s">
        <v>57</v>
      </c>
      <c r="E116" s="116" t="s">
        <v>53</v>
      </c>
      <c r="F116" s="116" t="s">
        <v>54</v>
      </c>
      <c r="G116" s="116" t="s">
        <v>124</v>
      </c>
      <c r="H116" s="116" t="s">
        <v>125</v>
      </c>
      <c r="I116" s="116" t="s">
        <v>126</v>
      </c>
      <c r="J116" s="116" t="s">
        <v>127</v>
      </c>
      <c r="K116" s="116" t="s">
        <v>118</v>
      </c>
      <c r="L116" s="117" t="s">
        <v>128</v>
      </c>
      <c r="M116" s="118"/>
      <c r="N116" s="58" t="s">
        <v>1</v>
      </c>
      <c r="O116" s="59" t="s">
        <v>36</v>
      </c>
      <c r="P116" s="59" t="s">
        <v>129</v>
      </c>
      <c r="Q116" s="59" t="s">
        <v>130</v>
      </c>
      <c r="R116" s="59" t="s">
        <v>131</v>
      </c>
      <c r="S116" s="59" t="s">
        <v>132</v>
      </c>
      <c r="T116" s="59" t="s">
        <v>133</v>
      </c>
      <c r="U116" s="59" t="s">
        <v>134</v>
      </c>
      <c r="V116" s="59" t="s">
        <v>135</v>
      </c>
      <c r="W116" s="59" t="s">
        <v>136</v>
      </c>
      <c r="X116" s="60" t="s">
        <v>137</v>
      </c>
      <c r="Y116" s="113"/>
      <c r="Z116" s="113"/>
      <c r="AA116" s="113"/>
      <c r="AB116" s="113"/>
      <c r="AC116" s="113"/>
      <c r="AD116" s="113"/>
      <c r="AE116" s="113"/>
    </row>
    <row r="117" spans="1:65" s="2" customFormat="1" ht="22.9" customHeight="1">
      <c r="A117" s="28"/>
      <c r="B117" s="29"/>
      <c r="C117" s="65" t="s">
        <v>138</v>
      </c>
      <c r="D117" s="28"/>
      <c r="E117" s="28"/>
      <c r="F117" s="28"/>
      <c r="G117" s="28"/>
      <c r="H117" s="28"/>
      <c r="I117" s="28"/>
      <c r="J117" s="28"/>
      <c r="K117" s="119">
        <f>BK117</f>
        <v>0</v>
      </c>
      <c r="L117" s="28"/>
      <c r="M117" s="29"/>
      <c r="N117" s="61"/>
      <c r="O117" s="52"/>
      <c r="P117" s="62"/>
      <c r="Q117" s="120">
        <f>Q118</f>
        <v>0</v>
      </c>
      <c r="R117" s="120">
        <f>R118</f>
        <v>0</v>
      </c>
      <c r="S117" s="62"/>
      <c r="T117" s="121">
        <f>T118</f>
        <v>0</v>
      </c>
      <c r="U117" s="62"/>
      <c r="V117" s="121">
        <f>V118</f>
        <v>0</v>
      </c>
      <c r="W117" s="62"/>
      <c r="X117" s="122">
        <f>X118</f>
        <v>0</v>
      </c>
      <c r="Y117" s="28"/>
      <c r="Z117" s="28"/>
      <c r="AA117" s="28"/>
      <c r="AB117" s="28"/>
      <c r="AC117" s="28"/>
      <c r="AD117" s="28"/>
      <c r="AE117" s="28"/>
      <c r="AT117" s="13" t="s">
        <v>73</v>
      </c>
      <c r="AU117" s="13" t="s">
        <v>120</v>
      </c>
      <c r="BK117" s="123">
        <f>BK118</f>
        <v>0</v>
      </c>
    </row>
    <row r="118" spans="1:65" s="11" customFormat="1" ht="25.9" customHeight="1">
      <c r="B118" s="124"/>
      <c r="D118" s="125" t="s">
        <v>73</v>
      </c>
      <c r="E118" s="126" t="s">
        <v>139</v>
      </c>
      <c r="F118" s="126" t="s">
        <v>140</v>
      </c>
      <c r="I118" s="127"/>
      <c r="J118" s="127"/>
      <c r="K118" s="128">
        <f>BK118</f>
        <v>0</v>
      </c>
      <c r="M118" s="124"/>
      <c r="N118" s="129"/>
      <c r="O118" s="130"/>
      <c r="P118" s="130"/>
      <c r="Q118" s="131">
        <f>SUM(Q119:Q132)</f>
        <v>0</v>
      </c>
      <c r="R118" s="131">
        <f>SUM(R119:R132)</f>
        <v>0</v>
      </c>
      <c r="S118" s="130"/>
      <c r="T118" s="132">
        <f>SUM(T119:T132)</f>
        <v>0</v>
      </c>
      <c r="U118" s="130"/>
      <c r="V118" s="132">
        <f>SUM(V119:V132)</f>
        <v>0</v>
      </c>
      <c r="W118" s="130"/>
      <c r="X118" s="133">
        <f>SUM(X119:X132)</f>
        <v>0</v>
      </c>
      <c r="AR118" s="125" t="s">
        <v>141</v>
      </c>
      <c r="AT118" s="134" t="s">
        <v>73</v>
      </c>
      <c r="AU118" s="134" t="s">
        <v>74</v>
      </c>
      <c r="AY118" s="125" t="s">
        <v>142</v>
      </c>
      <c r="BK118" s="135">
        <f>SUM(BK119:BK132)</f>
        <v>0</v>
      </c>
    </row>
    <row r="119" spans="1:65" s="2" customFormat="1" ht="76.349999999999994" customHeight="1">
      <c r="A119" s="28"/>
      <c r="B119" s="136"/>
      <c r="C119" s="137" t="s">
        <v>82</v>
      </c>
      <c r="D119" s="137" t="s">
        <v>143</v>
      </c>
      <c r="E119" s="138" t="s">
        <v>191</v>
      </c>
      <c r="F119" s="139" t="s">
        <v>192</v>
      </c>
      <c r="G119" s="140" t="s">
        <v>146</v>
      </c>
      <c r="H119" s="141">
        <v>1</v>
      </c>
      <c r="I119" s="142"/>
      <c r="J119" s="142"/>
      <c r="K119" s="143">
        <f>ROUND(P119*H119,2)</f>
        <v>0</v>
      </c>
      <c r="L119" s="139" t="s">
        <v>1</v>
      </c>
      <c r="M119" s="29"/>
      <c r="N119" s="144" t="s">
        <v>1</v>
      </c>
      <c r="O119" s="145" t="s">
        <v>37</v>
      </c>
      <c r="P119" s="146">
        <f>I119+J119</f>
        <v>0</v>
      </c>
      <c r="Q119" s="146">
        <f>ROUND(I119*H119,2)</f>
        <v>0</v>
      </c>
      <c r="R119" s="146">
        <f>ROUND(J119*H119,2)</f>
        <v>0</v>
      </c>
      <c r="S119" s="54"/>
      <c r="T119" s="147">
        <f>S119*H119</f>
        <v>0</v>
      </c>
      <c r="U119" s="147">
        <v>0</v>
      </c>
      <c r="V119" s="147">
        <f>U119*H119</f>
        <v>0</v>
      </c>
      <c r="W119" s="147">
        <v>0</v>
      </c>
      <c r="X119" s="148">
        <f>W119*H119</f>
        <v>0</v>
      </c>
      <c r="Y119" s="28"/>
      <c r="Z119" s="28"/>
      <c r="AA119" s="28"/>
      <c r="AB119" s="28"/>
      <c r="AC119" s="28"/>
      <c r="AD119" s="28"/>
      <c r="AE119" s="28"/>
      <c r="AR119" s="149" t="s">
        <v>147</v>
      </c>
      <c r="AT119" s="149" t="s">
        <v>143</v>
      </c>
      <c r="AU119" s="149" t="s">
        <v>82</v>
      </c>
      <c r="AY119" s="13" t="s">
        <v>142</v>
      </c>
      <c r="BE119" s="150">
        <f>IF(O119="základní",K119,0)</f>
        <v>0</v>
      </c>
      <c r="BF119" s="150">
        <f>IF(O119="snížená",K119,0)</f>
        <v>0</v>
      </c>
      <c r="BG119" s="150">
        <f>IF(O119="zákl. přenesená",K119,0)</f>
        <v>0</v>
      </c>
      <c r="BH119" s="150">
        <f>IF(O119="sníž. přenesená",K119,0)</f>
        <v>0</v>
      </c>
      <c r="BI119" s="150">
        <f>IF(O119="nulová",K119,0)</f>
        <v>0</v>
      </c>
      <c r="BJ119" s="13" t="s">
        <v>82</v>
      </c>
      <c r="BK119" s="150">
        <f>ROUND(P119*H119,2)</f>
        <v>0</v>
      </c>
      <c r="BL119" s="13" t="s">
        <v>147</v>
      </c>
      <c r="BM119" s="149" t="s">
        <v>193</v>
      </c>
    </row>
    <row r="120" spans="1:65" s="2" customFormat="1" ht="19.5">
      <c r="A120" s="28"/>
      <c r="B120" s="29"/>
      <c r="C120" s="28"/>
      <c r="D120" s="151" t="s">
        <v>149</v>
      </c>
      <c r="E120" s="28"/>
      <c r="F120" s="152" t="s">
        <v>194</v>
      </c>
      <c r="G120" s="28"/>
      <c r="H120" s="28"/>
      <c r="I120" s="153"/>
      <c r="J120" s="153"/>
      <c r="K120" s="28"/>
      <c r="L120" s="28"/>
      <c r="M120" s="29"/>
      <c r="N120" s="154"/>
      <c r="O120" s="155"/>
      <c r="P120" s="54"/>
      <c r="Q120" s="54"/>
      <c r="R120" s="54"/>
      <c r="S120" s="54"/>
      <c r="T120" s="54"/>
      <c r="U120" s="54"/>
      <c r="V120" s="54"/>
      <c r="W120" s="54"/>
      <c r="X120" s="55"/>
      <c r="Y120" s="28"/>
      <c r="Z120" s="28"/>
      <c r="AA120" s="28"/>
      <c r="AB120" s="28"/>
      <c r="AC120" s="28"/>
      <c r="AD120" s="28"/>
      <c r="AE120" s="28"/>
      <c r="AT120" s="13" t="s">
        <v>149</v>
      </c>
      <c r="AU120" s="13" t="s">
        <v>82</v>
      </c>
    </row>
    <row r="121" spans="1:65" s="2" customFormat="1" ht="76.349999999999994" customHeight="1">
      <c r="A121" s="28"/>
      <c r="B121" s="136"/>
      <c r="C121" s="137" t="s">
        <v>84</v>
      </c>
      <c r="D121" s="137" t="s">
        <v>143</v>
      </c>
      <c r="E121" s="138" t="s">
        <v>195</v>
      </c>
      <c r="F121" s="139" t="s">
        <v>196</v>
      </c>
      <c r="G121" s="140" t="s">
        <v>146</v>
      </c>
      <c r="H121" s="141">
        <v>4</v>
      </c>
      <c r="I121" s="142"/>
      <c r="J121" s="142"/>
      <c r="K121" s="143">
        <f>ROUND(P121*H121,2)</f>
        <v>0</v>
      </c>
      <c r="L121" s="139" t="s">
        <v>1</v>
      </c>
      <c r="M121" s="29"/>
      <c r="N121" s="144" t="s">
        <v>1</v>
      </c>
      <c r="O121" s="145" t="s">
        <v>37</v>
      </c>
      <c r="P121" s="146">
        <f>I121+J121</f>
        <v>0</v>
      </c>
      <c r="Q121" s="146">
        <f>ROUND(I121*H121,2)</f>
        <v>0</v>
      </c>
      <c r="R121" s="146">
        <f>ROUND(J121*H121,2)</f>
        <v>0</v>
      </c>
      <c r="S121" s="54"/>
      <c r="T121" s="147">
        <f>S121*H121</f>
        <v>0</v>
      </c>
      <c r="U121" s="147">
        <v>0</v>
      </c>
      <c r="V121" s="147">
        <f>U121*H121</f>
        <v>0</v>
      </c>
      <c r="W121" s="147">
        <v>0</v>
      </c>
      <c r="X121" s="148">
        <f>W121*H121</f>
        <v>0</v>
      </c>
      <c r="Y121" s="28"/>
      <c r="Z121" s="28"/>
      <c r="AA121" s="28"/>
      <c r="AB121" s="28"/>
      <c r="AC121" s="28"/>
      <c r="AD121" s="28"/>
      <c r="AE121" s="28"/>
      <c r="AR121" s="149" t="s">
        <v>147</v>
      </c>
      <c r="AT121" s="149" t="s">
        <v>143</v>
      </c>
      <c r="AU121" s="149" t="s">
        <v>82</v>
      </c>
      <c r="AY121" s="13" t="s">
        <v>142</v>
      </c>
      <c r="BE121" s="150">
        <f>IF(O121="základní",K121,0)</f>
        <v>0</v>
      </c>
      <c r="BF121" s="150">
        <f>IF(O121="snížená",K121,0)</f>
        <v>0</v>
      </c>
      <c r="BG121" s="150">
        <f>IF(O121="zákl. přenesená",K121,0)</f>
        <v>0</v>
      </c>
      <c r="BH121" s="150">
        <f>IF(O121="sníž. přenesená",K121,0)</f>
        <v>0</v>
      </c>
      <c r="BI121" s="150">
        <f>IF(O121="nulová",K121,0)</f>
        <v>0</v>
      </c>
      <c r="BJ121" s="13" t="s">
        <v>82</v>
      </c>
      <c r="BK121" s="150">
        <f>ROUND(P121*H121,2)</f>
        <v>0</v>
      </c>
      <c r="BL121" s="13" t="s">
        <v>147</v>
      </c>
      <c r="BM121" s="149" t="s">
        <v>197</v>
      </c>
    </row>
    <row r="122" spans="1:65" s="2" customFormat="1" ht="29.25">
      <c r="A122" s="28"/>
      <c r="B122" s="29"/>
      <c r="C122" s="28"/>
      <c r="D122" s="151" t="s">
        <v>149</v>
      </c>
      <c r="E122" s="28"/>
      <c r="F122" s="152" t="s">
        <v>198</v>
      </c>
      <c r="G122" s="28"/>
      <c r="H122" s="28"/>
      <c r="I122" s="153"/>
      <c r="J122" s="153"/>
      <c r="K122" s="28"/>
      <c r="L122" s="28"/>
      <c r="M122" s="29"/>
      <c r="N122" s="154"/>
      <c r="O122" s="155"/>
      <c r="P122" s="54"/>
      <c r="Q122" s="54"/>
      <c r="R122" s="54"/>
      <c r="S122" s="54"/>
      <c r="T122" s="54"/>
      <c r="U122" s="54"/>
      <c r="V122" s="54"/>
      <c r="W122" s="54"/>
      <c r="X122" s="55"/>
      <c r="Y122" s="28"/>
      <c r="Z122" s="28"/>
      <c r="AA122" s="28"/>
      <c r="AB122" s="28"/>
      <c r="AC122" s="28"/>
      <c r="AD122" s="28"/>
      <c r="AE122" s="28"/>
      <c r="AT122" s="13" t="s">
        <v>149</v>
      </c>
      <c r="AU122" s="13" t="s">
        <v>82</v>
      </c>
    </row>
    <row r="123" spans="1:65" s="2" customFormat="1" ht="62.65" customHeight="1">
      <c r="A123" s="28"/>
      <c r="B123" s="136"/>
      <c r="C123" s="137" t="s">
        <v>155</v>
      </c>
      <c r="D123" s="137" t="s">
        <v>143</v>
      </c>
      <c r="E123" s="138" t="s">
        <v>199</v>
      </c>
      <c r="F123" s="139" t="s">
        <v>200</v>
      </c>
      <c r="G123" s="140" t="s">
        <v>146</v>
      </c>
      <c r="H123" s="141">
        <v>2</v>
      </c>
      <c r="I123" s="142"/>
      <c r="J123" s="142"/>
      <c r="K123" s="143">
        <f>ROUND(P123*H123,2)</f>
        <v>0</v>
      </c>
      <c r="L123" s="139" t="s">
        <v>1</v>
      </c>
      <c r="M123" s="29"/>
      <c r="N123" s="144" t="s">
        <v>1</v>
      </c>
      <c r="O123" s="145" t="s">
        <v>37</v>
      </c>
      <c r="P123" s="146">
        <f>I123+J123</f>
        <v>0</v>
      </c>
      <c r="Q123" s="146">
        <f>ROUND(I123*H123,2)</f>
        <v>0</v>
      </c>
      <c r="R123" s="146">
        <f>ROUND(J123*H123,2)</f>
        <v>0</v>
      </c>
      <c r="S123" s="54"/>
      <c r="T123" s="147">
        <f>S123*H123</f>
        <v>0</v>
      </c>
      <c r="U123" s="147">
        <v>0</v>
      </c>
      <c r="V123" s="147">
        <f>U123*H123</f>
        <v>0</v>
      </c>
      <c r="W123" s="147">
        <v>0</v>
      </c>
      <c r="X123" s="148">
        <f>W123*H123</f>
        <v>0</v>
      </c>
      <c r="Y123" s="28"/>
      <c r="Z123" s="28"/>
      <c r="AA123" s="28"/>
      <c r="AB123" s="28"/>
      <c r="AC123" s="28"/>
      <c r="AD123" s="28"/>
      <c r="AE123" s="28"/>
      <c r="AR123" s="149" t="s">
        <v>147</v>
      </c>
      <c r="AT123" s="149" t="s">
        <v>143</v>
      </c>
      <c r="AU123" s="149" t="s">
        <v>82</v>
      </c>
      <c r="AY123" s="13" t="s">
        <v>142</v>
      </c>
      <c r="BE123" s="150">
        <f>IF(O123="základní",K123,0)</f>
        <v>0</v>
      </c>
      <c r="BF123" s="150">
        <f>IF(O123="snížená",K123,0)</f>
        <v>0</v>
      </c>
      <c r="BG123" s="150">
        <f>IF(O123="zákl. přenesená",K123,0)</f>
        <v>0</v>
      </c>
      <c r="BH123" s="150">
        <f>IF(O123="sníž. přenesená",K123,0)</f>
        <v>0</v>
      </c>
      <c r="BI123" s="150">
        <f>IF(O123="nulová",K123,0)</f>
        <v>0</v>
      </c>
      <c r="BJ123" s="13" t="s">
        <v>82</v>
      </c>
      <c r="BK123" s="150">
        <f>ROUND(P123*H123,2)</f>
        <v>0</v>
      </c>
      <c r="BL123" s="13" t="s">
        <v>147</v>
      </c>
      <c r="BM123" s="149" t="s">
        <v>201</v>
      </c>
    </row>
    <row r="124" spans="1:65" s="2" customFormat="1" ht="29.25">
      <c r="A124" s="28"/>
      <c r="B124" s="29"/>
      <c r="C124" s="28"/>
      <c r="D124" s="151" t="s">
        <v>149</v>
      </c>
      <c r="E124" s="28"/>
      <c r="F124" s="152" t="s">
        <v>202</v>
      </c>
      <c r="G124" s="28"/>
      <c r="H124" s="28"/>
      <c r="I124" s="153"/>
      <c r="J124" s="153"/>
      <c r="K124" s="28"/>
      <c r="L124" s="28"/>
      <c r="M124" s="29"/>
      <c r="N124" s="154"/>
      <c r="O124" s="155"/>
      <c r="P124" s="54"/>
      <c r="Q124" s="54"/>
      <c r="R124" s="54"/>
      <c r="S124" s="54"/>
      <c r="T124" s="54"/>
      <c r="U124" s="54"/>
      <c r="V124" s="54"/>
      <c r="W124" s="54"/>
      <c r="X124" s="55"/>
      <c r="Y124" s="28"/>
      <c r="Z124" s="28"/>
      <c r="AA124" s="28"/>
      <c r="AB124" s="28"/>
      <c r="AC124" s="28"/>
      <c r="AD124" s="28"/>
      <c r="AE124" s="28"/>
      <c r="AT124" s="13" t="s">
        <v>149</v>
      </c>
      <c r="AU124" s="13" t="s">
        <v>82</v>
      </c>
    </row>
    <row r="125" spans="1:65" s="2" customFormat="1" ht="62.65" customHeight="1">
      <c r="A125" s="28"/>
      <c r="B125" s="136"/>
      <c r="C125" s="137" t="s">
        <v>141</v>
      </c>
      <c r="D125" s="137" t="s">
        <v>143</v>
      </c>
      <c r="E125" s="138" t="s">
        <v>203</v>
      </c>
      <c r="F125" s="139" t="s">
        <v>204</v>
      </c>
      <c r="G125" s="140" t="s">
        <v>146</v>
      </c>
      <c r="H125" s="141">
        <v>2</v>
      </c>
      <c r="I125" s="142"/>
      <c r="J125" s="142"/>
      <c r="K125" s="143">
        <f>ROUND(P125*H125,2)</f>
        <v>0</v>
      </c>
      <c r="L125" s="139" t="s">
        <v>1</v>
      </c>
      <c r="M125" s="29"/>
      <c r="N125" s="144" t="s">
        <v>1</v>
      </c>
      <c r="O125" s="145" t="s">
        <v>37</v>
      </c>
      <c r="P125" s="146">
        <f>I125+J125</f>
        <v>0</v>
      </c>
      <c r="Q125" s="146">
        <f>ROUND(I125*H125,2)</f>
        <v>0</v>
      </c>
      <c r="R125" s="146">
        <f>ROUND(J125*H125,2)</f>
        <v>0</v>
      </c>
      <c r="S125" s="54"/>
      <c r="T125" s="147">
        <f>S125*H125</f>
        <v>0</v>
      </c>
      <c r="U125" s="147">
        <v>0</v>
      </c>
      <c r="V125" s="147">
        <f>U125*H125</f>
        <v>0</v>
      </c>
      <c r="W125" s="147">
        <v>0</v>
      </c>
      <c r="X125" s="148">
        <f>W125*H125</f>
        <v>0</v>
      </c>
      <c r="Y125" s="28"/>
      <c r="Z125" s="28"/>
      <c r="AA125" s="28"/>
      <c r="AB125" s="28"/>
      <c r="AC125" s="28"/>
      <c r="AD125" s="28"/>
      <c r="AE125" s="28"/>
      <c r="AR125" s="149" t="s">
        <v>147</v>
      </c>
      <c r="AT125" s="149" t="s">
        <v>143</v>
      </c>
      <c r="AU125" s="149" t="s">
        <v>82</v>
      </c>
      <c r="AY125" s="13" t="s">
        <v>142</v>
      </c>
      <c r="BE125" s="150">
        <f>IF(O125="základní",K125,0)</f>
        <v>0</v>
      </c>
      <c r="BF125" s="150">
        <f>IF(O125="snížená",K125,0)</f>
        <v>0</v>
      </c>
      <c r="BG125" s="150">
        <f>IF(O125="zákl. přenesená",K125,0)</f>
        <v>0</v>
      </c>
      <c r="BH125" s="150">
        <f>IF(O125="sníž. přenesená",K125,0)</f>
        <v>0</v>
      </c>
      <c r="BI125" s="150">
        <f>IF(O125="nulová",K125,0)</f>
        <v>0</v>
      </c>
      <c r="BJ125" s="13" t="s">
        <v>82</v>
      </c>
      <c r="BK125" s="150">
        <f>ROUND(P125*H125,2)</f>
        <v>0</v>
      </c>
      <c r="BL125" s="13" t="s">
        <v>147</v>
      </c>
      <c r="BM125" s="149" t="s">
        <v>205</v>
      </c>
    </row>
    <row r="126" spans="1:65" s="2" customFormat="1" ht="39">
      <c r="A126" s="28"/>
      <c r="B126" s="29"/>
      <c r="C126" s="28"/>
      <c r="D126" s="151" t="s">
        <v>149</v>
      </c>
      <c r="E126" s="28"/>
      <c r="F126" s="152" t="s">
        <v>206</v>
      </c>
      <c r="G126" s="28"/>
      <c r="H126" s="28"/>
      <c r="I126" s="153"/>
      <c r="J126" s="153"/>
      <c r="K126" s="28"/>
      <c r="L126" s="28"/>
      <c r="M126" s="29"/>
      <c r="N126" s="154"/>
      <c r="O126" s="155"/>
      <c r="P126" s="54"/>
      <c r="Q126" s="54"/>
      <c r="R126" s="54"/>
      <c r="S126" s="54"/>
      <c r="T126" s="54"/>
      <c r="U126" s="54"/>
      <c r="V126" s="54"/>
      <c r="W126" s="54"/>
      <c r="X126" s="55"/>
      <c r="Y126" s="28"/>
      <c r="Z126" s="28"/>
      <c r="AA126" s="28"/>
      <c r="AB126" s="28"/>
      <c r="AC126" s="28"/>
      <c r="AD126" s="28"/>
      <c r="AE126" s="28"/>
      <c r="AT126" s="13" t="s">
        <v>149</v>
      </c>
      <c r="AU126" s="13" t="s">
        <v>82</v>
      </c>
    </row>
    <row r="127" spans="1:65" s="2" customFormat="1" ht="62.65" customHeight="1">
      <c r="A127" s="28"/>
      <c r="B127" s="136"/>
      <c r="C127" s="137" t="s">
        <v>164</v>
      </c>
      <c r="D127" s="137" t="s">
        <v>143</v>
      </c>
      <c r="E127" s="138" t="s">
        <v>207</v>
      </c>
      <c r="F127" s="139" t="s">
        <v>208</v>
      </c>
      <c r="G127" s="140" t="s">
        <v>146</v>
      </c>
      <c r="H127" s="141">
        <v>3</v>
      </c>
      <c r="I127" s="142"/>
      <c r="J127" s="142"/>
      <c r="K127" s="143">
        <f>ROUND(P127*H127,2)</f>
        <v>0</v>
      </c>
      <c r="L127" s="139" t="s">
        <v>1</v>
      </c>
      <c r="M127" s="29"/>
      <c r="N127" s="144" t="s">
        <v>1</v>
      </c>
      <c r="O127" s="145" t="s">
        <v>37</v>
      </c>
      <c r="P127" s="146">
        <f>I127+J127</f>
        <v>0</v>
      </c>
      <c r="Q127" s="146">
        <f>ROUND(I127*H127,2)</f>
        <v>0</v>
      </c>
      <c r="R127" s="146">
        <f>ROUND(J127*H127,2)</f>
        <v>0</v>
      </c>
      <c r="S127" s="54"/>
      <c r="T127" s="147">
        <f>S127*H127</f>
        <v>0</v>
      </c>
      <c r="U127" s="147">
        <v>0</v>
      </c>
      <c r="V127" s="147">
        <f>U127*H127</f>
        <v>0</v>
      </c>
      <c r="W127" s="147">
        <v>0</v>
      </c>
      <c r="X127" s="148">
        <f>W127*H127</f>
        <v>0</v>
      </c>
      <c r="Y127" s="28"/>
      <c r="Z127" s="28"/>
      <c r="AA127" s="28"/>
      <c r="AB127" s="28"/>
      <c r="AC127" s="28"/>
      <c r="AD127" s="28"/>
      <c r="AE127" s="28"/>
      <c r="AR127" s="149" t="s">
        <v>147</v>
      </c>
      <c r="AT127" s="149" t="s">
        <v>143</v>
      </c>
      <c r="AU127" s="149" t="s">
        <v>82</v>
      </c>
      <c r="AY127" s="13" t="s">
        <v>142</v>
      </c>
      <c r="BE127" s="150">
        <f>IF(O127="základní",K127,0)</f>
        <v>0</v>
      </c>
      <c r="BF127" s="150">
        <f>IF(O127="snížená",K127,0)</f>
        <v>0</v>
      </c>
      <c r="BG127" s="150">
        <f>IF(O127="zákl. přenesená",K127,0)</f>
        <v>0</v>
      </c>
      <c r="BH127" s="150">
        <f>IF(O127="sníž. přenesená",K127,0)</f>
        <v>0</v>
      </c>
      <c r="BI127" s="150">
        <f>IF(O127="nulová",K127,0)</f>
        <v>0</v>
      </c>
      <c r="BJ127" s="13" t="s">
        <v>82</v>
      </c>
      <c r="BK127" s="150">
        <f>ROUND(P127*H127,2)</f>
        <v>0</v>
      </c>
      <c r="BL127" s="13" t="s">
        <v>147</v>
      </c>
      <c r="BM127" s="149" t="s">
        <v>209</v>
      </c>
    </row>
    <row r="128" spans="1:65" s="2" customFormat="1" ht="39">
      <c r="A128" s="28"/>
      <c r="B128" s="29"/>
      <c r="C128" s="28"/>
      <c r="D128" s="151" t="s">
        <v>149</v>
      </c>
      <c r="E128" s="28"/>
      <c r="F128" s="152" t="s">
        <v>210</v>
      </c>
      <c r="G128" s="28"/>
      <c r="H128" s="28"/>
      <c r="I128" s="153"/>
      <c r="J128" s="153"/>
      <c r="K128" s="28"/>
      <c r="L128" s="28"/>
      <c r="M128" s="29"/>
      <c r="N128" s="154"/>
      <c r="O128" s="15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28"/>
      <c r="AB128" s="28"/>
      <c r="AC128" s="28"/>
      <c r="AD128" s="28"/>
      <c r="AE128" s="28"/>
      <c r="AT128" s="13" t="s">
        <v>149</v>
      </c>
      <c r="AU128" s="13" t="s">
        <v>82</v>
      </c>
    </row>
    <row r="129" spans="1:65" s="2" customFormat="1" ht="62.65" customHeight="1">
      <c r="A129" s="28"/>
      <c r="B129" s="136"/>
      <c r="C129" s="137" t="s">
        <v>176</v>
      </c>
      <c r="D129" s="137" t="s">
        <v>143</v>
      </c>
      <c r="E129" s="138" t="s">
        <v>211</v>
      </c>
      <c r="F129" s="139" t="s">
        <v>212</v>
      </c>
      <c r="G129" s="140" t="s">
        <v>146</v>
      </c>
      <c r="H129" s="141">
        <v>1</v>
      </c>
      <c r="I129" s="142"/>
      <c r="J129" s="142"/>
      <c r="K129" s="143">
        <f>ROUND(P129*H129,2)</f>
        <v>0</v>
      </c>
      <c r="L129" s="139" t="s">
        <v>1</v>
      </c>
      <c r="M129" s="29"/>
      <c r="N129" s="144" t="s">
        <v>1</v>
      </c>
      <c r="O129" s="145" t="s">
        <v>37</v>
      </c>
      <c r="P129" s="146">
        <f>I129+J129</f>
        <v>0</v>
      </c>
      <c r="Q129" s="146">
        <f>ROUND(I129*H129,2)</f>
        <v>0</v>
      </c>
      <c r="R129" s="146">
        <f>ROUND(J129*H129,2)</f>
        <v>0</v>
      </c>
      <c r="S129" s="54"/>
      <c r="T129" s="147">
        <f>S129*H129</f>
        <v>0</v>
      </c>
      <c r="U129" s="147">
        <v>0</v>
      </c>
      <c r="V129" s="147">
        <f>U129*H129</f>
        <v>0</v>
      </c>
      <c r="W129" s="147">
        <v>0</v>
      </c>
      <c r="X129" s="148">
        <f>W129*H129</f>
        <v>0</v>
      </c>
      <c r="Y129" s="28"/>
      <c r="Z129" s="28"/>
      <c r="AA129" s="28"/>
      <c r="AB129" s="28"/>
      <c r="AC129" s="28"/>
      <c r="AD129" s="28"/>
      <c r="AE129" s="28"/>
      <c r="AR129" s="149" t="s">
        <v>147</v>
      </c>
      <c r="AT129" s="149" t="s">
        <v>143</v>
      </c>
      <c r="AU129" s="149" t="s">
        <v>82</v>
      </c>
      <c r="AY129" s="13" t="s">
        <v>142</v>
      </c>
      <c r="BE129" s="150">
        <f>IF(O129="základní",K129,0)</f>
        <v>0</v>
      </c>
      <c r="BF129" s="150">
        <f>IF(O129="snížená",K129,0)</f>
        <v>0</v>
      </c>
      <c r="BG129" s="150">
        <f>IF(O129="zákl. přenesená",K129,0)</f>
        <v>0</v>
      </c>
      <c r="BH129" s="150">
        <f>IF(O129="sníž. přenesená",K129,0)</f>
        <v>0</v>
      </c>
      <c r="BI129" s="150">
        <f>IF(O129="nulová",K129,0)</f>
        <v>0</v>
      </c>
      <c r="BJ129" s="13" t="s">
        <v>82</v>
      </c>
      <c r="BK129" s="150">
        <f>ROUND(P129*H129,2)</f>
        <v>0</v>
      </c>
      <c r="BL129" s="13" t="s">
        <v>147</v>
      </c>
      <c r="BM129" s="149" t="s">
        <v>213</v>
      </c>
    </row>
    <row r="130" spans="1:65" s="2" customFormat="1" ht="19.5">
      <c r="A130" s="28"/>
      <c r="B130" s="29"/>
      <c r="C130" s="28"/>
      <c r="D130" s="151" t="s">
        <v>149</v>
      </c>
      <c r="E130" s="28"/>
      <c r="F130" s="152" t="s">
        <v>214</v>
      </c>
      <c r="G130" s="28"/>
      <c r="H130" s="28"/>
      <c r="I130" s="153"/>
      <c r="J130" s="153"/>
      <c r="K130" s="28"/>
      <c r="L130" s="28"/>
      <c r="M130" s="29"/>
      <c r="N130" s="154"/>
      <c r="O130" s="15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28"/>
      <c r="AB130" s="28"/>
      <c r="AC130" s="28"/>
      <c r="AD130" s="28"/>
      <c r="AE130" s="28"/>
      <c r="AT130" s="13" t="s">
        <v>149</v>
      </c>
      <c r="AU130" s="13" t="s">
        <v>82</v>
      </c>
    </row>
    <row r="131" spans="1:65" s="2" customFormat="1" ht="62.65" customHeight="1">
      <c r="A131" s="28"/>
      <c r="B131" s="136"/>
      <c r="C131" s="137" t="s">
        <v>181</v>
      </c>
      <c r="D131" s="137" t="s">
        <v>143</v>
      </c>
      <c r="E131" s="138" t="s">
        <v>215</v>
      </c>
      <c r="F131" s="139" t="s">
        <v>216</v>
      </c>
      <c r="G131" s="140" t="s">
        <v>146</v>
      </c>
      <c r="H131" s="141">
        <v>1</v>
      </c>
      <c r="I131" s="142"/>
      <c r="J131" s="142"/>
      <c r="K131" s="143">
        <f>ROUND(P131*H131,2)</f>
        <v>0</v>
      </c>
      <c r="L131" s="139" t="s">
        <v>1</v>
      </c>
      <c r="M131" s="29"/>
      <c r="N131" s="144" t="s">
        <v>1</v>
      </c>
      <c r="O131" s="145" t="s">
        <v>37</v>
      </c>
      <c r="P131" s="146">
        <f>I131+J131</f>
        <v>0</v>
      </c>
      <c r="Q131" s="146">
        <f>ROUND(I131*H131,2)</f>
        <v>0</v>
      </c>
      <c r="R131" s="146">
        <f>ROUND(J131*H131,2)</f>
        <v>0</v>
      </c>
      <c r="S131" s="54"/>
      <c r="T131" s="147">
        <f>S131*H131</f>
        <v>0</v>
      </c>
      <c r="U131" s="147">
        <v>0</v>
      </c>
      <c r="V131" s="147">
        <f>U131*H131</f>
        <v>0</v>
      </c>
      <c r="W131" s="147">
        <v>0</v>
      </c>
      <c r="X131" s="148">
        <f>W131*H131</f>
        <v>0</v>
      </c>
      <c r="Y131" s="28"/>
      <c r="Z131" s="28"/>
      <c r="AA131" s="28"/>
      <c r="AB131" s="28"/>
      <c r="AC131" s="28"/>
      <c r="AD131" s="28"/>
      <c r="AE131" s="28"/>
      <c r="AR131" s="149" t="s">
        <v>147</v>
      </c>
      <c r="AT131" s="149" t="s">
        <v>143</v>
      </c>
      <c r="AU131" s="149" t="s">
        <v>82</v>
      </c>
      <c r="AY131" s="13" t="s">
        <v>142</v>
      </c>
      <c r="BE131" s="150">
        <f>IF(O131="základní",K131,0)</f>
        <v>0</v>
      </c>
      <c r="BF131" s="150">
        <f>IF(O131="snížená",K131,0)</f>
        <v>0</v>
      </c>
      <c r="BG131" s="150">
        <f>IF(O131="zákl. přenesená",K131,0)</f>
        <v>0</v>
      </c>
      <c r="BH131" s="150">
        <f>IF(O131="sníž. přenesená",K131,0)</f>
        <v>0</v>
      </c>
      <c r="BI131" s="150">
        <f>IF(O131="nulová",K131,0)</f>
        <v>0</v>
      </c>
      <c r="BJ131" s="13" t="s">
        <v>82</v>
      </c>
      <c r="BK131" s="150">
        <f>ROUND(P131*H131,2)</f>
        <v>0</v>
      </c>
      <c r="BL131" s="13" t="s">
        <v>147</v>
      </c>
      <c r="BM131" s="149" t="s">
        <v>217</v>
      </c>
    </row>
    <row r="132" spans="1:65" s="2" customFormat="1" ht="19.5">
      <c r="A132" s="28"/>
      <c r="B132" s="29"/>
      <c r="C132" s="28"/>
      <c r="D132" s="151" t="s">
        <v>149</v>
      </c>
      <c r="E132" s="28"/>
      <c r="F132" s="152" t="s">
        <v>218</v>
      </c>
      <c r="G132" s="28"/>
      <c r="H132" s="28"/>
      <c r="I132" s="153"/>
      <c r="J132" s="153"/>
      <c r="K132" s="28"/>
      <c r="L132" s="28"/>
      <c r="M132" s="29"/>
      <c r="N132" s="156"/>
      <c r="O132" s="157"/>
      <c r="P132" s="158"/>
      <c r="Q132" s="158"/>
      <c r="R132" s="158"/>
      <c r="S132" s="158"/>
      <c r="T132" s="158"/>
      <c r="U132" s="158"/>
      <c r="V132" s="158"/>
      <c r="W132" s="158"/>
      <c r="X132" s="159"/>
      <c r="Y132" s="28"/>
      <c r="Z132" s="28"/>
      <c r="AA132" s="28"/>
      <c r="AB132" s="28"/>
      <c r="AC132" s="28"/>
      <c r="AD132" s="28"/>
      <c r="AE132" s="28"/>
      <c r="AT132" s="13" t="s">
        <v>149</v>
      </c>
      <c r="AU132" s="13" t="s">
        <v>82</v>
      </c>
    </row>
    <row r="133" spans="1:65" s="2" customFormat="1" ht="6.95" customHeight="1">
      <c r="A133" s="28"/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29"/>
      <c r="N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</sheetData>
  <autoFilter ref="C116:L132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198" t="s">
        <v>6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T2" s="13" t="s">
        <v>93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84</v>
      </c>
    </row>
    <row r="4" spans="1:46" s="1" customFormat="1" ht="24.95" customHeight="1">
      <c r="B4" s="16"/>
      <c r="D4" s="17" t="s">
        <v>109</v>
      </c>
      <c r="M4" s="16"/>
      <c r="N4" s="90" t="s">
        <v>11</v>
      </c>
      <c r="AT4" s="13" t="s">
        <v>3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23" t="s">
        <v>16</v>
      </c>
      <c r="M6" s="16"/>
    </row>
    <row r="7" spans="1:46" s="1" customFormat="1" ht="16.5" customHeight="1">
      <c r="B7" s="16"/>
      <c r="E7" s="199" t="str">
        <f>'Rekapitulace zakázky'!K6</f>
        <v>Revizní činnost elektrického zařízení SEE v obvodu OŘ Plzeň 2021</v>
      </c>
      <c r="F7" s="200"/>
      <c r="G7" s="200"/>
      <c r="H7" s="200"/>
      <c r="M7" s="16"/>
    </row>
    <row r="8" spans="1:46" s="2" customFormat="1" ht="12" customHeight="1">
      <c r="A8" s="28"/>
      <c r="B8" s="29"/>
      <c r="C8" s="28"/>
      <c r="D8" s="23" t="s">
        <v>110</v>
      </c>
      <c r="E8" s="28"/>
      <c r="F8" s="28"/>
      <c r="G8" s="28"/>
      <c r="H8" s="28"/>
      <c r="I8" s="28"/>
      <c r="J8" s="28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0" t="s">
        <v>219</v>
      </c>
      <c r="F9" s="201"/>
      <c r="G9" s="201"/>
      <c r="H9" s="201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zakázky'!AN8</f>
        <v>16. 11. 2020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21</v>
      </c>
      <c r="F15" s="28"/>
      <c r="G15" s="28"/>
      <c r="H15" s="28"/>
      <c r="I15" s="23" t="s">
        <v>26</v>
      </c>
      <c r="J15" s="21" t="s">
        <v>1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25</v>
      </c>
      <c r="J17" s="24" t="str">
        <f>'Rekapitulace zakázky'!AN13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02" t="str">
        <f>'Rekapitulace zakázky'!E14</f>
        <v>Vyplň údaj</v>
      </c>
      <c r="F18" s="182"/>
      <c r="G18" s="182"/>
      <c r="H18" s="182"/>
      <c r="I18" s="23" t="s">
        <v>26</v>
      </c>
      <c r="J18" s="24" t="str">
        <f>'Rekapitulace zakázky'!AN14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25</v>
      </c>
      <c r="J20" s="21" t="s">
        <v>1</v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26</v>
      </c>
      <c r="J21" s="21" t="s">
        <v>1</v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21</v>
      </c>
      <c r="F24" s="28"/>
      <c r="G24" s="28"/>
      <c r="H24" s="28"/>
      <c r="I24" s="23" t="s">
        <v>26</v>
      </c>
      <c r="J24" s="21" t="s">
        <v>1</v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187" t="s">
        <v>1</v>
      </c>
      <c r="F27" s="187"/>
      <c r="G27" s="187"/>
      <c r="H27" s="187"/>
      <c r="I27" s="91"/>
      <c r="J27" s="91"/>
      <c r="K27" s="91"/>
      <c r="L27" s="91"/>
      <c r="M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62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29"/>
      <c r="C30" s="28"/>
      <c r="D30" s="28"/>
      <c r="E30" s="23" t="s">
        <v>112</v>
      </c>
      <c r="F30" s="28"/>
      <c r="G30" s="28"/>
      <c r="H30" s="28"/>
      <c r="I30" s="28"/>
      <c r="J30" s="28"/>
      <c r="K30" s="94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29"/>
      <c r="C31" s="28"/>
      <c r="D31" s="28"/>
      <c r="E31" s="23" t="s">
        <v>113</v>
      </c>
      <c r="F31" s="28"/>
      <c r="G31" s="28"/>
      <c r="H31" s="28"/>
      <c r="I31" s="28"/>
      <c r="J31" s="28"/>
      <c r="K31" s="94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5" t="s">
        <v>32</v>
      </c>
      <c r="E32" s="28"/>
      <c r="F32" s="28"/>
      <c r="G32" s="28"/>
      <c r="H32" s="28"/>
      <c r="I32" s="28"/>
      <c r="J32" s="28"/>
      <c r="K32" s="67">
        <f>ROUND(K117,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62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34</v>
      </c>
      <c r="G34" s="28"/>
      <c r="H34" s="28"/>
      <c r="I34" s="32" t="s">
        <v>33</v>
      </c>
      <c r="J34" s="28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6" t="s">
        <v>36</v>
      </c>
      <c r="E35" s="23" t="s">
        <v>37</v>
      </c>
      <c r="F35" s="94">
        <f>ROUND((SUM(BE117:BE148)),  2)</f>
        <v>0</v>
      </c>
      <c r="G35" s="28"/>
      <c r="H35" s="28"/>
      <c r="I35" s="97">
        <v>0.21</v>
      </c>
      <c r="J35" s="28"/>
      <c r="K35" s="94">
        <f>ROUND(((SUM(BE117:BE148))*I35),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38</v>
      </c>
      <c r="F36" s="94">
        <f>ROUND((SUM(BF117:BF148)),  2)</f>
        <v>0</v>
      </c>
      <c r="G36" s="28"/>
      <c r="H36" s="28"/>
      <c r="I36" s="97">
        <v>0.15</v>
      </c>
      <c r="J36" s="28"/>
      <c r="K36" s="94">
        <f>ROUND(((SUM(BF117:BF148))*I36),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39</v>
      </c>
      <c r="F37" s="94">
        <f>ROUND((SUM(BG117:BG148)),  2)</f>
        <v>0</v>
      </c>
      <c r="G37" s="28"/>
      <c r="H37" s="28"/>
      <c r="I37" s="97">
        <v>0.21</v>
      </c>
      <c r="J37" s="28"/>
      <c r="K37" s="94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40</v>
      </c>
      <c r="F38" s="94">
        <f>ROUND((SUM(BH117:BH148)),  2)</f>
        <v>0</v>
      </c>
      <c r="G38" s="28"/>
      <c r="H38" s="28"/>
      <c r="I38" s="97">
        <v>0.15</v>
      </c>
      <c r="J38" s="28"/>
      <c r="K38" s="94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41</v>
      </c>
      <c r="F39" s="94">
        <f>ROUND((SUM(BI117:BI148)),  2)</f>
        <v>0</v>
      </c>
      <c r="G39" s="28"/>
      <c r="H39" s="28"/>
      <c r="I39" s="97">
        <v>0</v>
      </c>
      <c r="J39" s="28"/>
      <c r="K39" s="94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8"/>
      <c r="D41" s="99" t="s">
        <v>42</v>
      </c>
      <c r="E41" s="56"/>
      <c r="F41" s="56"/>
      <c r="G41" s="100" t="s">
        <v>43</v>
      </c>
      <c r="H41" s="101" t="s">
        <v>44</v>
      </c>
      <c r="I41" s="56"/>
      <c r="J41" s="56"/>
      <c r="K41" s="102">
        <f>SUM(K32:K39)</f>
        <v>0</v>
      </c>
      <c r="L41" s="103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40"/>
      <c r="M50" s="3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114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199" t="str">
        <f>E7</f>
        <v>Revizní činnost elektrického zařízení SEE v obvodu OŘ Plzeň 2021</v>
      </c>
      <c r="F85" s="200"/>
      <c r="G85" s="200"/>
      <c r="H85" s="20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110</v>
      </c>
      <c r="D86" s="28"/>
      <c r="E86" s="28"/>
      <c r="F86" s="28"/>
      <c r="G86" s="28"/>
      <c r="H86" s="28"/>
      <c r="I86" s="28"/>
      <c r="J86" s="28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0" t="str">
        <f>E9</f>
        <v>04 - revize OE Klatovy</v>
      </c>
      <c r="F87" s="201"/>
      <c r="G87" s="201"/>
      <c r="H87" s="201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 xml:space="preserve"> </v>
      </c>
      <c r="G89" s="28"/>
      <c r="H89" s="28"/>
      <c r="I89" s="23" t="s">
        <v>22</v>
      </c>
      <c r="J89" s="51" t="str">
        <f>IF(J12="","",J12)</f>
        <v>16. 11. 2020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 xml:space="preserve"> </v>
      </c>
      <c r="G91" s="28"/>
      <c r="H91" s="28"/>
      <c r="I91" s="23" t="s">
        <v>29</v>
      </c>
      <c r="J91" s="26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30</v>
      </c>
      <c r="J92" s="26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115</v>
      </c>
      <c r="D94" s="98"/>
      <c r="E94" s="98"/>
      <c r="F94" s="98"/>
      <c r="G94" s="98"/>
      <c r="H94" s="98"/>
      <c r="I94" s="107" t="s">
        <v>116</v>
      </c>
      <c r="J94" s="107" t="s">
        <v>117</v>
      </c>
      <c r="K94" s="107" t="s">
        <v>118</v>
      </c>
      <c r="L94" s="9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119</v>
      </c>
      <c r="D96" s="28"/>
      <c r="E96" s="28"/>
      <c r="F96" s="28"/>
      <c r="G96" s="28"/>
      <c r="H96" s="28"/>
      <c r="I96" s="67">
        <f>Q117</f>
        <v>0</v>
      </c>
      <c r="J96" s="67">
        <f>R117</f>
        <v>0</v>
      </c>
      <c r="K96" s="67">
        <f>K117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120</v>
      </c>
    </row>
    <row r="97" spans="1:31" s="9" customFormat="1" ht="24.95" customHeight="1">
      <c r="B97" s="109"/>
      <c r="D97" s="110" t="s">
        <v>121</v>
      </c>
      <c r="E97" s="111"/>
      <c r="F97" s="111"/>
      <c r="G97" s="111"/>
      <c r="H97" s="111"/>
      <c r="I97" s="112">
        <f>Q118</f>
        <v>0</v>
      </c>
      <c r="J97" s="112">
        <f>R118</f>
        <v>0</v>
      </c>
      <c r="K97" s="112">
        <f>K118</f>
        <v>0</v>
      </c>
      <c r="M97" s="109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122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28"/>
      <c r="D107" s="28"/>
      <c r="E107" s="199" t="str">
        <f>E7</f>
        <v>Revizní činnost elektrického zařízení SEE v obvodu OŘ Plzeň 2021</v>
      </c>
      <c r="F107" s="200"/>
      <c r="G107" s="200"/>
      <c r="H107" s="200"/>
      <c r="I107" s="28"/>
      <c r="J107" s="28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110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0" t="str">
        <f>E9</f>
        <v>04 - revize OE Klatovy</v>
      </c>
      <c r="F109" s="201"/>
      <c r="G109" s="201"/>
      <c r="H109" s="201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 xml:space="preserve"> </v>
      </c>
      <c r="G111" s="28"/>
      <c r="H111" s="28"/>
      <c r="I111" s="23" t="s">
        <v>22</v>
      </c>
      <c r="J111" s="51" t="str">
        <f>IF(J12="","",J12)</f>
        <v>16. 11. 2020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 xml:space="preserve"> </v>
      </c>
      <c r="G113" s="28"/>
      <c r="H113" s="28"/>
      <c r="I113" s="23" t="s">
        <v>29</v>
      </c>
      <c r="J113" s="26" t="str">
        <f>E21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27</v>
      </c>
      <c r="D114" s="28"/>
      <c r="E114" s="28"/>
      <c r="F114" s="21" t="str">
        <f>IF(E18="","",E18)</f>
        <v>Vyplň údaj</v>
      </c>
      <c r="G114" s="28"/>
      <c r="H114" s="28"/>
      <c r="I114" s="23" t="s">
        <v>30</v>
      </c>
      <c r="J114" s="26" t="str">
        <f>E24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3"/>
      <c r="B116" s="114"/>
      <c r="C116" s="115" t="s">
        <v>123</v>
      </c>
      <c r="D116" s="116" t="s">
        <v>57</v>
      </c>
      <c r="E116" s="116" t="s">
        <v>53</v>
      </c>
      <c r="F116" s="116" t="s">
        <v>54</v>
      </c>
      <c r="G116" s="116" t="s">
        <v>124</v>
      </c>
      <c r="H116" s="116" t="s">
        <v>125</v>
      </c>
      <c r="I116" s="116" t="s">
        <v>126</v>
      </c>
      <c r="J116" s="116" t="s">
        <v>127</v>
      </c>
      <c r="K116" s="116" t="s">
        <v>118</v>
      </c>
      <c r="L116" s="117" t="s">
        <v>128</v>
      </c>
      <c r="M116" s="118"/>
      <c r="N116" s="58" t="s">
        <v>1</v>
      </c>
      <c r="O116" s="59" t="s">
        <v>36</v>
      </c>
      <c r="P116" s="59" t="s">
        <v>129</v>
      </c>
      <c r="Q116" s="59" t="s">
        <v>130</v>
      </c>
      <c r="R116" s="59" t="s">
        <v>131</v>
      </c>
      <c r="S116" s="59" t="s">
        <v>132</v>
      </c>
      <c r="T116" s="59" t="s">
        <v>133</v>
      </c>
      <c r="U116" s="59" t="s">
        <v>134</v>
      </c>
      <c r="V116" s="59" t="s">
        <v>135</v>
      </c>
      <c r="W116" s="59" t="s">
        <v>136</v>
      </c>
      <c r="X116" s="60" t="s">
        <v>137</v>
      </c>
      <c r="Y116" s="113"/>
      <c r="Z116" s="113"/>
      <c r="AA116" s="113"/>
      <c r="AB116" s="113"/>
      <c r="AC116" s="113"/>
      <c r="AD116" s="113"/>
      <c r="AE116" s="113"/>
    </row>
    <row r="117" spans="1:65" s="2" customFormat="1" ht="22.9" customHeight="1">
      <c r="A117" s="28"/>
      <c r="B117" s="29"/>
      <c r="C117" s="65" t="s">
        <v>138</v>
      </c>
      <c r="D117" s="28"/>
      <c r="E117" s="28"/>
      <c r="F117" s="28"/>
      <c r="G117" s="28"/>
      <c r="H117" s="28"/>
      <c r="I117" s="28"/>
      <c r="J117" s="28"/>
      <c r="K117" s="119">
        <f>BK117</f>
        <v>0</v>
      </c>
      <c r="L117" s="28"/>
      <c r="M117" s="29"/>
      <c r="N117" s="61"/>
      <c r="O117" s="52"/>
      <c r="P117" s="62"/>
      <c r="Q117" s="120">
        <f>Q118</f>
        <v>0</v>
      </c>
      <c r="R117" s="120">
        <f>R118</f>
        <v>0</v>
      </c>
      <c r="S117" s="62"/>
      <c r="T117" s="121">
        <f>T118</f>
        <v>0</v>
      </c>
      <c r="U117" s="62"/>
      <c r="V117" s="121">
        <f>V118</f>
        <v>0</v>
      </c>
      <c r="W117" s="62"/>
      <c r="X117" s="122">
        <f>X118</f>
        <v>0</v>
      </c>
      <c r="Y117" s="28"/>
      <c r="Z117" s="28"/>
      <c r="AA117" s="28"/>
      <c r="AB117" s="28"/>
      <c r="AC117" s="28"/>
      <c r="AD117" s="28"/>
      <c r="AE117" s="28"/>
      <c r="AT117" s="13" t="s">
        <v>73</v>
      </c>
      <c r="AU117" s="13" t="s">
        <v>120</v>
      </c>
      <c r="BK117" s="123">
        <f>BK118</f>
        <v>0</v>
      </c>
    </row>
    <row r="118" spans="1:65" s="11" customFormat="1" ht="25.9" customHeight="1">
      <c r="B118" s="124"/>
      <c r="D118" s="125" t="s">
        <v>73</v>
      </c>
      <c r="E118" s="126" t="s">
        <v>139</v>
      </c>
      <c r="F118" s="126" t="s">
        <v>140</v>
      </c>
      <c r="I118" s="127"/>
      <c r="J118" s="127"/>
      <c r="K118" s="128">
        <f>BK118</f>
        <v>0</v>
      </c>
      <c r="M118" s="124"/>
      <c r="N118" s="129"/>
      <c r="O118" s="130"/>
      <c r="P118" s="130"/>
      <c r="Q118" s="131">
        <f>SUM(Q119:Q148)</f>
        <v>0</v>
      </c>
      <c r="R118" s="131">
        <f>SUM(R119:R148)</f>
        <v>0</v>
      </c>
      <c r="S118" s="130"/>
      <c r="T118" s="132">
        <f>SUM(T119:T148)</f>
        <v>0</v>
      </c>
      <c r="U118" s="130"/>
      <c r="V118" s="132">
        <f>SUM(V119:V148)</f>
        <v>0</v>
      </c>
      <c r="W118" s="130"/>
      <c r="X118" s="133">
        <f>SUM(X119:X148)</f>
        <v>0</v>
      </c>
      <c r="AR118" s="125" t="s">
        <v>141</v>
      </c>
      <c r="AT118" s="134" t="s">
        <v>73</v>
      </c>
      <c r="AU118" s="134" t="s">
        <v>74</v>
      </c>
      <c r="AY118" s="125" t="s">
        <v>142</v>
      </c>
      <c r="BK118" s="135">
        <f>SUM(BK119:BK148)</f>
        <v>0</v>
      </c>
    </row>
    <row r="119" spans="1:65" s="2" customFormat="1" ht="62.65" customHeight="1">
      <c r="A119" s="28"/>
      <c r="B119" s="136"/>
      <c r="C119" s="137" t="s">
        <v>82</v>
      </c>
      <c r="D119" s="137" t="s">
        <v>143</v>
      </c>
      <c r="E119" s="138" t="s">
        <v>220</v>
      </c>
      <c r="F119" s="139" t="s">
        <v>221</v>
      </c>
      <c r="G119" s="140" t="s">
        <v>146</v>
      </c>
      <c r="H119" s="141">
        <v>1</v>
      </c>
      <c r="I119" s="142"/>
      <c r="J119" s="142"/>
      <c r="K119" s="143">
        <f>ROUND(P119*H119,2)</f>
        <v>0</v>
      </c>
      <c r="L119" s="139" t="s">
        <v>1</v>
      </c>
      <c r="M119" s="29"/>
      <c r="N119" s="144" t="s">
        <v>1</v>
      </c>
      <c r="O119" s="145" t="s">
        <v>37</v>
      </c>
      <c r="P119" s="146">
        <f>I119+J119</f>
        <v>0</v>
      </c>
      <c r="Q119" s="146">
        <f>ROUND(I119*H119,2)</f>
        <v>0</v>
      </c>
      <c r="R119" s="146">
        <f>ROUND(J119*H119,2)</f>
        <v>0</v>
      </c>
      <c r="S119" s="54"/>
      <c r="T119" s="147">
        <f>S119*H119</f>
        <v>0</v>
      </c>
      <c r="U119" s="147">
        <v>0</v>
      </c>
      <c r="V119" s="147">
        <f>U119*H119</f>
        <v>0</v>
      </c>
      <c r="W119" s="147">
        <v>0</v>
      </c>
      <c r="X119" s="148">
        <f>W119*H119</f>
        <v>0</v>
      </c>
      <c r="Y119" s="28"/>
      <c r="Z119" s="28"/>
      <c r="AA119" s="28"/>
      <c r="AB119" s="28"/>
      <c r="AC119" s="28"/>
      <c r="AD119" s="28"/>
      <c r="AE119" s="28"/>
      <c r="AR119" s="149" t="s">
        <v>147</v>
      </c>
      <c r="AT119" s="149" t="s">
        <v>143</v>
      </c>
      <c r="AU119" s="149" t="s">
        <v>82</v>
      </c>
      <c r="AY119" s="13" t="s">
        <v>142</v>
      </c>
      <c r="BE119" s="150">
        <f>IF(O119="základní",K119,0)</f>
        <v>0</v>
      </c>
      <c r="BF119" s="150">
        <f>IF(O119="snížená",K119,0)</f>
        <v>0</v>
      </c>
      <c r="BG119" s="150">
        <f>IF(O119="zákl. přenesená",K119,0)</f>
        <v>0</v>
      </c>
      <c r="BH119" s="150">
        <f>IF(O119="sníž. přenesená",K119,0)</f>
        <v>0</v>
      </c>
      <c r="BI119" s="150">
        <f>IF(O119="nulová",K119,0)</f>
        <v>0</v>
      </c>
      <c r="BJ119" s="13" t="s">
        <v>82</v>
      </c>
      <c r="BK119" s="150">
        <f>ROUND(P119*H119,2)</f>
        <v>0</v>
      </c>
      <c r="BL119" s="13" t="s">
        <v>147</v>
      </c>
      <c r="BM119" s="149" t="s">
        <v>222</v>
      </c>
    </row>
    <row r="120" spans="1:65" s="2" customFormat="1" ht="19.5">
      <c r="A120" s="28"/>
      <c r="B120" s="29"/>
      <c r="C120" s="28"/>
      <c r="D120" s="151" t="s">
        <v>149</v>
      </c>
      <c r="E120" s="28"/>
      <c r="F120" s="152" t="s">
        <v>223</v>
      </c>
      <c r="G120" s="28"/>
      <c r="H120" s="28"/>
      <c r="I120" s="153"/>
      <c r="J120" s="153"/>
      <c r="K120" s="28"/>
      <c r="L120" s="28"/>
      <c r="M120" s="29"/>
      <c r="N120" s="154"/>
      <c r="O120" s="155"/>
      <c r="P120" s="54"/>
      <c r="Q120" s="54"/>
      <c r="R120" s="54"/>
      <c r="S120" s="54"/>
      <c r="T120" s="54"/>
      <c r="U120" s="54"/>
      <c r="V120" s="54"/>
      <c r="W120" s="54"/>
      <c r="X120" s="55"/>
      <c r="Y120" s="28"/>
      <c r="Z120" s="28"/>
      <c r="AA120" s="28"/>
      <c r="AB120" s="28"/>
      <c r="AC120" s="28"/>
      <c r="AD120" s="28"/>
      <c r="AE120" s="28"/>
      <c r="AT120" s="13" t="s">
        <v>149</v>
      </c>
      <c r="AU120" s="13" t="s">
        <v>82</v>
      </c>
    </row>
    <row r="121" spans="1:65" s="2" customFormat="1" ht="76.349999999999994" customHeight="1">
      <c r="A121" s="28"/>
      <c r="B121" s="136"/>
      <c r="C121" s="137" t="s">
        <v>84</v>
      </c>
      <c r="D121" s="137" t="s">
        <v>143</v>
      </c>
      <c r="E121" s="138" t="s">
        <v>191</v>
      </c>
      <c r="F121" s="139" t="s">
        <v>192</v>
      </c>
      <c r="G121" s="140" t="s">
        <v>146</v>
      </c>
      <c r="H121" s="141">
        <v>8</v>
      </c>
      <c r="I121" s="142"/>
      <c r="J121" s="142"/>
      <c r="K121" s="143">
        <f>ROUND(P121*H121,2)</f>
        <v>0</v>
      </c>
      <c r="L121" s="139" t="s">
        <v>1</v>
      </c>
      <c r="M121" s="29"/>
      <c r="N121" s="144" t="s">
        <v>1</v>
      </c>
      <c r="O121" s="145" t="s">
        <v>37</v>
      </c>
      <c r="P121" s="146">
        <f>I121+J121</f>
        <v>0</v>
      </c>
      <c r="Q121" s="146">
        <f>ROUND(I121*H121,2)</f>
        <v>0</v>
      </c>
      <c r="R121" s="146">
        <f>ROUND(J121*H121,2)</f>
        <v>0</v>
      </c>
      <c r="S121" s="54"/>
      <c r="T121" s="147">
        <f>S121*H121</f>
        <v>0</v>
      </c>
      <c r="U121" s="147">
        <v>0</v>
      </c>
      <c r="V121" s="147">
        <f>U121*H121</f>
        <v>0</v>
      </c>
      <c r="W121" s="147">
        <v>0</v>
      </c>
      <c r="X121" s="148">
        <f>W121*H121</f>
        <v>0</v>
      </c>
      <c r="Y121" s="28"/>
      <c r="Z121" s="28"/>
      <c r="AA121" s="28"/>
      <c r="AB121" s="28"/>
      <c r="AC121" s="28"/>
      <c r="AD121" s="28"/>
      <c r="AE121" s="28"/>
      <c r="AR121" s="149" t="s">
        <v>147</v>
      </c>
      <c r="AT121" s="149" t="s">
        <v>143</v>
      </c>
      <c r="AU121" s="149" t="s">
        <v>82</v>
      </c>
      <c r="AY121" s="13" t="s">
        <v>142</v>
      </c>
      <c r="BE121" s="150">
        <f>IF(O121="základní",K121,0)</f>
        <v>0</v>
      </c>
      <c r="BF121" s="150">
        <f>IF(O121="snížená",K121,0)</f>
        <v>0</v>
      </c>
      <c r="BG121" s="150">
        <f>IF(O121="zákl. přenesená",K121,0)</f>
        <v>0</v>
      </c>
      <c r="BH121" s="150">
        <f>IF(O121="sníž. přenesená",K121,0)</f>
        <v>0</v>
      </c>
      <c r="BI121" s="150">
        <f>IF(O121="nulová",K121,0)</f>
        <v>0</v>
      </c>
      <c r="BJ121" s="13" t="s">
        <v>82</v>
      </c>
      <c r="BK121" s="150">
        <f>ROUND(P121*H121,2)</f>
        <v>0</v>
      </c>
      <c r="BL121" s="13" t="s">
        <v>147</v>
      </c>
      <c r="BM121" s="149" t="s">
        <v>224</v>
      </c>
    </row>
    <row r="122" spans="1:65" s="2" customFormat="1" ht="48.75">
      <c r="A122" s="28"/>
      <c r="B122" s="29"/>
      <c r="C122" s="28"/>
      <c r="D122" s="151" t="s">
        <v>149</v>
      </c>
      <c r="E122" s="28"/>
      <c r="F122" s="152" t="s">
        <v>225</v>
      </c>
      <c r="G122" s="28"/>
      <c r="H122" s="28"/>
      <c r="I122" s="153"/>
      <c r="J122" s="153"/>
      <c r="K122" s="28"/>
      <c r="L122" s="28"/>
      <c r="M122" s="29"/>
      <c r="N122" s="154"/>
      <c r="O122" s="155"/>
      <c r="P122" s="54"/>
      <c r="Q122" s="54"/>
      <c r="R122" s="54"/>
      <c r="S122" s="54"/>
      <c r="T122" s="54"/>
      <c r="U122" s="54"/>
      <c r="V122" s="54"/>
      <c r="W122" s="54"/>
      <c r="X122" s="55"/>
      <c r="Y122" s="28"/>
      <c r="Z122" s="28"/>
      <c r="AA122" s="28"/>
      <c r="AB122" s="28"/>
      <c r="AC122" s="28"/>
      <c r="AD122" s="28"/>
      <c r="AE122" s="28"/>
      <c r="AT122" s="13" t="s">
        <v>149</v>
      </c>
      <c r="AU122" s="13" t="s">
        <v>82</v>
      </c>
    </row>
    <row r="123" spans="1:65" s="2" customFormat="1" ht="76.349999999999994" customHeight="1">
      <c r="A123" s="28"/>
      <c r="B123" s="136"/>
      <c r="C123" s="137" t="s">
        <v>155</v>
      </c>
      <c r="D123" s="137" t="s">
        <v>143</v>
      </c>
      <c r="E123" s="138" t="s">
        <v>226</v>
      </c>
      <c r="F123" s="139" t="s">
        <v>227</v>
      </c>
      <c r="G123" s="140" t="s">
        <v>146</v>
      </c>
      <c r="H123" s="141">
        <v>5</v>
      </c>
      <c r="I123" s="142"/>
      <c r="J123" s="142"/>
      <c r="K123" s="143">
        <f>ROUND(P123*H123,2)</f>
        <v>0</v>
      </c>
      <c r="L123" s="139" t="s">
        <v>1</v>
      </c>
      <c r="M123" s="29"/>
      <c r="N123" s="144" t="s">
        <v>1</v>
      </c>
      <c r="O123" s="145" t="s">
        <v>37</v>
      </c>
      <c r="P123" s="146">
        <f>I123+J123</f>
        <v>0</v>
      </c>
      <c r="Q123" s="146">
        <f>ROUND(I123*H123,2)</f>
        <v>0</v>
      </c>
      <c r="R123" s="146">
        <f>ROUND(J123*H123,2)</f>
        <v>0</v>
      </c>
      <c r="S123" s="54"/>
      <c r="T123" s="147">
        <f>S123*H123</f>
        <v>0</v>
      </c>
      <c r="U123" s="147">
        <v>0</v>
      </c>
      <c r="V123" s="147">
        <f>U123*H123</f>
        <v>0</v>
      </c>
      <c r="W123" s="147">
        <v>0</v>
      </c>
      <c r="X123" s="148">
        <f>W123*H123</f>
        <v>0</v>
      </c>
      <c r="Y123" s="28"/>
      <c r="Z123" s="28"/>
      <c r="AA123" s="28"/>
      <c r="AB123" s="28"/>
      <c r="AC123" s="28"/>
      <c r="AD123" s="28"/>
      <c r="AE123" s="28"/>
      <c r="AR123" s="149" t="s">
        <v>147</v>
      </c>
      <c r="AT123" s="149" t="s">
        <v>143</v>
      </c>
      <c r="AU123" s="149" t="s">
        <v>82</v>
      </c>
      <c r="AY123" s="13" t="s">
        <v>142</v>
      </c>
      <c r="BE123" s="150">
        <f>IF(O123="základní",K123,0)</f>
        <v>0</v>
      </c>
      <c r="BF123" s="150">
        <f>IF(O123="snížená",K123,0)</f>
        <v>0</v>
      </c>
      <c r="BG123" s="150">
        <f>IF(O123="zákl. přenesená",K123,0)</f>
        <v>0</v>
      </c>
      <c r="BH123" s="150">
        <f>IF(O123="sníž. přenesená",K123,0)</f>
        <v>0</v>
      </c>
      <c r="BI123" s="150">
        <f>IF(O123="nulová",K123,0)</f>
        <v>0</v>
      </c>
      <c r="BJ123" s="13" t="s">
        <v>82</v>
      </c>
      <c r="BK123" s="150">
        <f>ROUND(P123*H123,2)</f>
        <v>0</v>
      </c>
      <c r="BL123" s="13" t="s">
        <v>147</v>
      </c>
      <c r="BM123" s="149" t="s">
        <v>228</v>
      </c>
    </row>
    <row r="124" spans="1:65" s="2" customFormat="1" ht="39">
      <c r="A124" s="28"/>
      <c r="B124" s="29"/>
      <c r="C124" s="28"/>
      <c r="D124" s="151" t="s">
        <v>149</v>
      </c>
      <c r="E124" s="28"/>
      <c r="F124" s="152" t="s">
        <v>229</v>
      </c>
      <c r="G124" s="28"/>
      <c r="H124" s="28"/>
      <c r="I124" s="153"/>
      <c r="J124" s="153"/>
      <c r="K124" s="28"/>
      <c r="L124" s="28"/>
      <c r="M124" s="29"/>
      <c r="N124" s="154"/>
      <c r="O124" s="155"/>
      <c r="P124" s="54"/>
      <c r="Q124" s="54"/>
      <c r="R124" s="54"/>
      <c r="S124" s="54"/>
      <c r="T124" s="54"/>
      <c r="U124" s="54"/>
      <c r="V124" s="54"/>
      <c r="W124" s="54"/>
      <c r="X124" s="55"/>
      <c r="Y124" s="28"/>
      <c r="Z124" s="28"/>
      <c r="AA124" s="28"/>
      <c r="AB124" s="28"/>
      <c r="AC124" s="28"/>
      <c r="AD124" s="28"/>
      <c r="AE124" s="28"/>
      <c r="AT124" s="13" t="s">
        <v>149</v>
      </c>
      <c r="AU124" s="13" t="s">
        <v>82</v>
      </c>
    </row>
    <row r="125" spans="1:65" s="2" customFormat="1" ht="76.349999999999994" customHeight="1">
      <c r="A125" s="28"/>
      <c r="B125" s="136"/>
      <c r="C125" s="137" t="s">
        <v>141</v>
      </c>
      <c r="D125" s="137" t="s">
        <v>143</v>
      </c>
      <c r="E125" s="138" t="s">
        <v>230</v>
      </c>
      <c r="F125" s="139" t="s">
        <v>231</v>
      </c>
      <c r="G125" s="140" t="s">
        <v>146</v>
      </c>
      <c r="H125" s="141">
        <v>1</v>
      </c>
      <c r="I125" s="142"/>
      <c r="J125" s="142"/>
      <c r="K125" s="143">
        <f>ROUND(P125*H125,2)</f>
        <v>0</v>
      </c>
      <c r="L125" s="139" t="s">
        <v>1</v>
      </c>
      <c r="M125" s="29"/>
      <c r="N125" s="144" t="s">
        <v>1</v>
      </c>
      <c r="O125" s="145" t="s">
        <v>37</v>
      </c>
      <c r="P125" s="146">
        <f>I125+J125</f>
        <v>0</v>
      </c>
      <c r="Q125" s="146">
        <f>ROUND(I125*H125,2)</f>
        <v>0</v>
      </c>
      <c r="R125" s="146">
        <f>ROUND(J125*H125,2)</f>
        <v>0</v>
      </c>
      <c r="S125" s="54"/>
      <c r="T125" s="147">
        <f>S125*H125</f>
        <v>0</v>
      </c>
      <c r="U125" s="147">
        <v>0</v>
      </c>
      <c r="V125" s="147">
        <f>U125*H125</f>
        <v>0</v>
      </c>
      <c r="W125" s="147">
        <v>0</v>
      </c>
      <c r="X125" s="148">
        <f>W125*H125</f>
        <v>0</v>
      </c>
      <c r="Y125" s="28"/>
      <c r="Z125" s="28"/>
      <c r="AA125" s="28"/>
      <c r="AB125" s="28"/>
      <c r="AC125" s="28"/>
      <c r="AD125" s="28"/>
      <c r="AE125" s="28"/>
      <c r="AR125" s="149" t="s">
        <v>147</v>
      </c>
      <c r="AT125" s="149" t="s">
        <v>143</v>
      </c>
      <c r="AU125" s="149" t="s">
        <v>82</v>
      </c>
      <c r="AY125" s="13" t="s">
        <v>142</v>
      </c>
      <c r="BE125" s="150">
        <f>IF(O125="základní",K125,0)</f>
        <v>0</v>
      </c>
      <c r="BF125" s="150">
        <f>IF(O125="snížená",K125,0)</f>
        <v>0</v>
      </c>
      <c r="BG125" s="150">
        <f>IF(O125="zákl. přenesená",K125,0)</f>
        <v>0</v>
      </c>
      <c r="BH125" s="150">
        <f>IF(O125="sníž. přenesená",K125,0)</f>
        <v>0</v>
      </c>
      <c r="BI125" s="150">
        <f>IF(O125="nulová",K125,0)</f>
        <v>0</v>
      </c>
      <c r="BJ125" s="13" t="s">
        <v>82</v>
      </c>
      <c r="BK125" s="150">
        <f>ROUND(P125*H125,2)</f>
        <v>0</v>
      </c>
      <c r="BL125" s="13" t="s">
        <v>147</v>
      </c>
      <c r="BM125" s="149" t="s">
        <v>232</v>
      </c>
    </row>
    <row r="126" spans="1:65" s="2" customFormat="1" ht="19.5">
      <c r="A126" s="28"/>
      <c r="B126" s="29"/>
      <c r="C126" s="28"/>
      <c r="D126" s="151" t="s">
        <v>149</v>
      </c>
      <c r="E126" s="28"/>
      <c r="F126" s="152" t="s">
        <v>233</v>
      </c>
      <c r="G126" s="28"/>
      <c r="H126" s="28"/>
      <c r="I126" s="153"/>
      <c r="J126" s="153"/>
      <c r="K126" s="28"/>
      <c r="L126" s="28"/>
      <c r="M126" s="29"/>
      <c r="N126" s="154"/>
      <c r="O126" s="155"/>
      <c r="P126" s="54"/>
      <c r="Q126" s="54"/>
      <c r="R126" s="54"/>
      <c r="S126" s="54"/>
      <c r="T126" s="54"/>
      <c r="U126" s="54"/>
      <c r="V126" s="54"/>
      <c r="W126" s="54"/>
      <c r="X126" s="55"/>
      <c r="Y126" s="28"/>
      <c r="Z126" s="28"/>
      <c r="AA126" s="28"/>
      <c r="AB126" s="28"/>
      <c r="AC126" s="28"/>
      <c r="AD126" s="28"/>
      <c r="AE126" s="28"/>
      <c r="AT126" s="13" t="s">
        <v>149</v>
      </c>
      <c r="AU126" s="13" t="s">
        <v>82</v>
      </c>
    </row>
    <row r="127" spans="1:65" s="2" customFormat="1" ht="62.65" customHeight="1">
      <c r="A127" s="28"/>
      <c r="B127" s="136"/>
      <c r="C127" s="137" t="s">
        <v>164</v>
      </c>
      <c r="D127" s="137" t="s">
        <v>143</v>
      </c>
      <c r="E127" s="138" t="s">
        <v>234</v>
      </c>
      <c r="F127" s="139" t="s">
        <v>235</v>
      </c>
      <c r="G127" s="140" t="s">
        <v>146</v>
      </c>
      <c r="H127" s="141">
        <v>13</v>
      </c>
      <c r="I127" s="142"/>
      <c r="J127" s="142"/>
      <c r="K127" s="143">
        <f>ROUND(P127*H127,2)</f>
        <v>0</v>
      </c>
      <c r="L127" s="139" t="s">
        <v>1</v>
      </c>
      <c r="M127" s="29"/>
      <c r="N127" s="144" t="s">
        <v>1</v>
      </c>
      <c r="O127" s="145" t="s">
        <v>37</v>
      </c>
      <c r="P127" s="146">
        <f>I127+J127</f>
        <v>0</v>
      </c>
      <c r="Q127" s="146">
        <f>ROUND(I127*H127,2)</f>
        <v>0</v>
      </c>
      <c r="R127" s="146">
        <f>ROUND(J127*H127,2)</f>
        <v>0</v>
      </c>
      <c r="S127" s="54"/>
      <c r="T127" s="147">
        <f>S127*H127</f>
        <v>0</v>
      </c>
      <c r="U127" s="147">
        <v>0</v>
      </c>
      <c r="V127" s="147">
        <f>U127*H127</f>
        <v>0</v>
      </c>
      <c r="W127" s="147">
        <v>0</v>
      </c>
      <c r="X127" s="148">
        <f>W127*H127</f>
        <v>0</v>
      </c>
      <c r="Y127" s="28"/>
      <c r="Z127" s="28"/>
      <c r="AA127" s="28"/>
      <c r="AB127" s="28"/>
      <c r="AC127" s="28"/>
      <c r="AD127" s="28"/>
      <c r="AE127" s="28"/>
      <c r="AR127" s="149" t="s">
        <v>147</v>
      </c>
      <c r="AT127" s="149" t="s">
        <v>143</v>
      </c>
      <c r="AU127" s="149" t="s">
        <v>82</v>
      </c>
      <c r="AY127" s="13" t="s">
        <v>142</v>
      </c>
      <c r="BE127" s="150">
        <f>IF(O127="základní",K127,0)</f>
        <v>0</v>
      </c>
      <c r="BF127" s="150">
        <f>IF(O127="snížená",K127,0)</f>
        <v>0</v>
      </c>
      <c r="BG127" s="150">
        <f>IF(O127="zákl. přenesená",K127,0)</f>
        <v>0</v>
      </c>
      <c r="BH127" s="150">
        <f>IF(O127="sníž. přenesená",K127,0)</f>
        <v>0</v>
      </c>
      <c r="BI127" s="150">
        <f>IF(O127="nulová",K127,0)</f>
        <v>0</v>
      </c>
      <c r="BJ127" s="13" t="s">
        <v>82</v>
      </c>
      <c r="BK127" s="150">
        <f>ROUND(P127*H127,2)</f>
        <v>0</v>
      </c>
      <c r="BL127" s="13" t="s">
        <v>147</v>
      </c>
      <c r="BM127" s="149" t="s">
        <v>236</v>
      </c>
    </row>
    <row r="128" spans="1:65" s="2" customFormat="1" ht="48.75">
      <c r="A128" s="28"/>
      <c r="B128" s="29"/>
      <c r="C128" s="28"/>
      <c r="D128" s="151" t="s">
        <v>149</v>
      </c>
      <c r="E128" s="28"/>
      <c r="F128" s="152" t="s">
        <v>237</v>
      </c>
      <c r="G128" s="28"/>
      <c r="H128" s="28"/>
      <c r="I128" s="153"/>
      <c r="J128" s="153"/>
      <c r="K128" s="28"/>
      <c r="L128" s="28"/>
      <c r="M128" s="29"/>
      <c r="N128" s="154"/>
      <c r="O128" s="15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28"/>
      <c r="AB128" s="28"/>
      <c r="AC128" s="28"/>
      <c r="AD128" s="28"/>
      <c r="AE128" s="28"/>
      <c r="AT128" s="13" t="s">
        <v>149</v>
      </c>
      <c r="AU128" s="13" t="s">
        <v>82</v>
      </c>
    </row>
    <row r="129" spans="1:65" s="2" customFormat="1" ht="76.349999999999994" customHeight="1">
      <c r="A129" s="28"/>
      <c r="B129" s="136"/>
      <c r="C129" s="137" t="s">
        <v>176</v>
      </c>
      <c r="D129" s="137" t="s">
        <v>143</v>
      </c>
      <c r="E129" s="138" t="s">
        <v>195</v>
      </c>
      <c r="F129" s="139" t="s">
        <v>196</v>
      </c>
      <c r="G129" s="140" t="s">
        <v>146</v>
      </c>
      <c r="H129" s="141">
        <v>8</v>
      </c>
      <c r="I129" s="142"/>
      <c r="J129" s="142"/>
      <c r="K129" s="143">
        <f>ROUND(P129*H129,2)</f>
        <v>0</v>
      </c>
      <c r="L129" s="139" t="s">
        <v>1</v>
      </c>
      <c r="M129" s="29"/>
      <c r="N129" s="144" t="s">
        <v>1</v>
      </c>
      <c r="O129" s="145" t="s">
        <v>37</v>
      </c>
      <c r="P129" s="146">
        <f>I129+J129</f>
        <v>0</v>
      </c>
      <c r="Q129" s="146">
        <f>ROUND(I129*H129,2)</f>
        <v>0</v>
      </c>
      <c r="R129" s="146">
        <f>ROUND(J129*H129,2)</f>
        <v>0</v>
      </c>
      <c r="S129" s="54"/>
      <c r="T129" s="147">
        <f>S129*H129</f>
        <v>0</v>
      </c>
      <c r="U129" s="147">
        <v>0</v>
      </c>
      <c r="V129" s="147">
        <f>U129*H129</f>
        <v>0</v>
      </c>
      <c r="W129" s="147">
        <v>0</v>
      </c>
      <c r="X129" s="148">
        <f>W129*H129</f>
        <v>0</v>
      </c>
      <c r="Y129" s="28"/>
      <c r="Z129" s="28"/>
      <c r="AA129" s="28"/>
      <c r="AB129" s="28"/>
      <c r="AC129" s="28"/>
      <c r="AD129" s="28"/>
      <c r="AE129" s="28"/>
      <c r="AR129" s="149" t="s">
        <v>147</v>
      </c>
      <c r="AT129" s="149" t="s">
        <v>143</v>
      </c>
      <c r="AU129" s="149" t="s">
        <v>82</v>
      </c>
      <c r="AY129" s="13" t="s">
        <v>142</v>
      </c>
      <c r="BE129" s="150">
        <f>IF(O129="základní",K129,0)</f>
        <v>0</v>
      </c>
      <c r="BF129" s="150">
        <f>IF(O129="snížená",K129,0)</f>
        <v>0</v>
      </c>
      <c r="BG129" s="150">
        <f>IF(O129="zákl. přenesená",K129,0)</f>
        <v>0</v>
      </c>
      <c r="BH129" s="150">
        <f>IF(O129="sníž. přenesená",K129,0)</f>
        <v>0</v>
      </c>
      <c r="BI129" s="150">
        <f>IF(O129="nulová",K129,0)</f>
        <v>0</v>
      </c>
      <c r="BJ129" s="13" t="s">
        <v>82</v>
      </c>
      <c r="BK129" s="150">
        <f>ROUND(P129*H129,2)</f>
        <v>0</v>
      </c>
      <c r="BL129" s="13" t="s">
        <v>147</v>
      </c>
      <c r="BM129" s="149" t="s">
        <v>238</v>
      </c>
    </row>
    <row r="130" spans="1:65" s="2" customFormat="1" ht="48.75">
      <c r="A130" s="28"/>
      <c r="B130" s="29"/>
      <c r="C130" s="28"/>
      <c r="D130" s="151" t="s">
        <v>149</v>
      </c>
      <c r="E130" s="28"/>
      <c r="F130" s="152" t="s">
        <v>239</v>
      </c>
      <c r="G130" s="28"/>
      <c r="H130" s="28"/>
      <c r="I130" s="153"/>
      <c r="J130" s="153"/>
      <c r="K130" s="28"/>
      <c r="L130" s="28"/>
      <c r="M130" s="29"/>
      <c r="N130" s="154"/>
      <c r="O130" s="15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28"/>
      <c r="AB130" s="28"/>
      <c r="AC130" s="28"/>
      <c r="AD130" s="28"/>
      <c r="AE130" s="28"/>
      <c r="AT130" s="13" t="s">
        <v>149</v>
      </c>
      <c r="AU130" s="13" t="s">
        <v>82</v>
      </c>
    </row>
    <row r="131" spans="1:65" s="2" customFormat="1" ht="62.65" customHeight="1">
      <c r="A131" s="28"/>
      <c r="B131" s="136"/>
      <c r="C131" s="137" t="s">
        <v>181</v>
      </c>
      <c r="D131" s="137" t="s">
        <v>143</v>
      </c>
      <c r="E131" s="138" t="s">
        <v>199</v>
      </c>
      <c r="F131" s="139" t="s">
        <v>200</v>
      </c>
      <c r="G131" s="140" t="s">
        <v>146</v>
      </c>
      <c r="H131" s="141">
        <v>7</v>
      </c>
      <c r="I131" s="142"/>
      <c r="J131" s="142"/>
      <c r="K131" s="143">
        <f>ROUND(P131*H131,2)</f>
        <v>0</v>
      </c>
      <c r="L131" s="139" t="s">
        <v>1</v>
      </c>
      <c r="M131" s="29"/>
      <c r="N131" s="144" t="s">
        <v>1</v>
      </c>
      <c r="O131" s="145" t="s">
        <v>37</v>
      </c>
      <c r="P131" s="146">
        <f>I131+J131</f>
        <v>0</v>
      </c>
      <c r="Q131" s="146">
        <f>ROUND(I131*H131,2)</f>
        <v>0</v>
      </c>
      <c r="R131" s="146">
        <f>ROUND(J131*H131,2)</f>
        <v>0</v>
      </c>
      <c r="S131" s="54"/>
      <c r="T131" s="147">
        <f>S131*H131</f>
        <v>0</v>
      </c>
      <c r="U131" s="147">
        <v>0</v>
      </c>
      <c r="V131" s="147">
        <f>U131*H131</f>
        <v>0</v>
      </c>
      <c r="W131" s="147">
        <v>0</v>
      </c>
      <c r="X131" s="148">
        <f>W131*H131</f>
        <v>0</v>
      </c>
      <c r="Y131" s="28"/>
      <c r="Z131" s="28"/>
      <c r="AA131" s="28"/>
      <c r="AB131" s="28"/>
      <c r="AC131" s="28"/>
      <c r="AD131" s="28"/>
      <c r="AE131" s="28"/>
      <c r="AR131" s="149" t="s">
        <v>147</v>
      </c>
      <c r="AT131" s="149" t="s">
        <v>143</v>
      </c>
      <c r="AU131" s="149" t="s">
        <v>82</v>
      </c>
      <c r="AY131" s="13" t="s">
        <v>142</v>
      </c>
      <c r="BE131" s="150">
        <f>IF(O131="základní",K131,0)</f>
        <v>0</v>
      </c>
      <c r="BF131" s="150">
        <f>IF(O131="snížená",K131,0)</f>
        <v>0</v>
      </c>
      <c r="BG131" s="150">
        <f>IF(O131="zákl. přenesená",K131,0)</f>
        <v>0</v>
      </c>
      <c r="BH131" s="150">
        <f>IF(O131="sníž. přenesená",K131,0)</f>
        <v>0</v>
      </c>
      <c r="BI131" s="150">
        <f>IF(O131="nulová",K131,0)</f>
        <v>0</v>
      </c>
      <c r="BJ131" s="13" t="s">
        <v>82</v>
      </c>
      <c r="BK131" s="150">
        <f>ROUND(P131*H131,2)</f>
        <v>0</v>
      </c>
      <c r="BL131" s="13" t="s">
        <v>147</v>
      </c>
      <c r="BM131" s="149" t="s">
        <v>240</v>
      </c>
    </row>
    <row r="132" spans="1:65" s="2" customFormat="1" ht="68.25">
      <c r="A132" s="28"/>
      <c r="B132" s="29"/>
      <c r="C132" s="28"/>
      <c r="D132" s="151" t="s">
        <v>149</v>
      </c>
      <c r="E132" s="28"/>
      <c r="F132" s="152" t="s">
        <v>241</v>
      </c>
      <c r="G132" s="28"/>
      <c r="H132" s="28"/>
      <c r="I132" s="153"/>
      <c r="J132" s="153"/>
      <c r="K132" s="28"/>
      <c r="L132" s="28"/>
      <c r="M132" s="29"/>
      <c r="N132" s="154"/>
      <c r="O132" s="155"/>
      <c r="P132" s="54"/>
      <c r="Q132" s="54"/>
      <c r="R132" s="54"/>
      <c r="S132" s="54"/>
      <c r="T132" s="54"/>
      <c r="U132" s="54"/>
      <c r="V132" s="54"/>
      <c r="W132" s="54"/>
      <c r="X132" s="55"/>
      <c r="Y132" s="28"/>
      <c r="Z132" s="28"/>
      <c r="AA132" s="28"/>
      <c r="AB132" s="28"/>
      <c r="AC132" s="28"/>
      <c r="AD132" s="28"/>
      <c r="AE132" s="28"/>
      <c r="AT132" s="13" t="s">
        <v>149</v>
      </c>
      <c r="AU132" s="13" t="s">
        <v>82</v>
      </c>
    </row>
    <row r="133" spans="1:65" s="2" customFormat="1" ht="62.65" customHeight="1">
      <c r="A133" s="28"/>
      <c r="B133" s="136"/>
      <c r="C133" s="137" t="s">
        <v>242</v>
      </c>
      <c r="D133" s="137" t="s">
        <v>143</v>
      </c>
      <c r="E133" s="138" t="s">
        <v>243</v>
      </c>
      <c r="F133" s="139" t="s">
        <v>244</v>
      </c>
      <c r="G133" s="140" t="s">
        <v>146</v>
      </c>
      <c r="H133" s="141">
        <v>1</v>
      </c>
      <c r="I133" s="142"/>
      <c r="J133" s="142"/>
      <c r="K133" s="143">
        <f>ROUND(P133*H133,2)</f>
        <v>0</v>
      </c>
      <c r="L133" s="139" t="s">
        <v>1</v>
      </c>
      <c r="M133" s="29"/>
      <c r="N133" s="144" t="s">
        <v>1</v>
      </c>
      <c r="O133" s="145" t="s">
        <v>37</v>
      </c>
      <c r="P133" s="146">
        <f>I133+J133</f>
        <v>0</v>
      </c>
      <c r="Q133" s="146">
        <f>ROUND(I133*H133,2)</f>
        <v>0</v>
      </c>
      <c r="R133" s="146">
        <f>ROUND(J133*H133,2)</f>
        <v>0</v>
      </c>
      <c r="S133" s="54"/>
      <c r="T133" s="147">
        <f>S133*H133</f>
        <v>0</v>
      </c>
      <c r="U133" s="147">
        <v>0</v>
      </c>
      <c r="V133" s="147">
        <f>U133*H133</f>
        <v>0</v>
      </c>
      <c r="W133" s="147">
        <v>0</v>
      </c>
      <c r="X133" s="148">
        <f>W133*H133</f>
        <v>0</v>
      </c>
      <c r="Y133" s="28"/>
      <c r="Z133" s="28"/>
      <c r="AA133" s="28"/>
      <c r="AB133" s="28"/>
      <c r="AC133" s="28"/>
      <c r="AD133" s="28"/>
      <c r="AE133" s="28"/>
      <c r="AR133" s="149" t="s">
        <v>147</v>
      </c>
      <c r="AT133" s="149" t="s">
        <v>143</v>
      </c>
      <c r="AU133" s="149" t="s">
        <v>82</v>
      </c>
      <c r="AY133" s="13" t="s">
        <v>142</v>
      </c>
      <c r="BE133" s="150">
        <f>IF(O133="základní",K133,0)</f>
        <v>0</v>
      </c>
      <c r="BF133" s="150">
        <f>IF(O133="snížená",K133,0)</f>
        <v>0</v>
      </c>
      <c r="BG133" s="150">
        <f>IF(O133="zákl. přenesená",K133,0)</f>
        <v>0</v>
      </c>
      <c r="BH133" s="150">
        <f>IF(O133="sníž. přenesená",K133,0)</f>
        <v>0</v>
      </c>
      <c r="BI133" s="150">
        <f>IF(O133="nulová",K133,0)</f>
        <v>0</v>
      </c>
      <c r="BJ133" s="13" t="s">
        <v>82</v>
      </c>
      <c r="BK133" s="150">
        <f>ROUND(P133*H133,2)</f>
        <v>0</v>
      </c>
      <c r="BL133" s="13" t="s">
        <v>147</v>
      </c>
      <c r="BM133" s="149" t="s">
        <v>245</v>
      </c>
    </row>
    <row r="134" spans="1:65" s="2" customFormat="1" ht="19.5">
      <c r="A134" s="28"/>
      <c r="B134" s="29"/>
      <c r="C134" s="28"/>
      <c r="D134" s="151" t="s">
        <v>149</v>
      </c>
      <c r="E134" s="28"/>
      <c r="F134" s="152" t="s">
        <v>246</v>
      </c>
      <c r="G134" s="28"/>
      <c r="H134" s="28"/>
      <c r="I134" s="153"/>
      <c r="J134" s="153"/>
      <c r="K134" s="28"/>
      <c r="L134" s="28"/>
      <c r="M134" s="29"/>
      <c r="N134" s="154"/>
      <c r="O134" s="155"/>
      <c r="P134" s="54"/>
      <c r="Q134" s="54"/>
      <c r="R134" s="54"/>
      <c r="S134" s="54"/>
      <c r="T134" s="54"/>
      <c r="U134" s="54"/>
      <c r="V134" s="54"/>
      <c r="W134" s="54"/>
      <c r="X134" s="55"/>
      <c r="Y134" s="28"/>
      <c r="Z134" s="28"/>
      <c r="AA134" s="28"/>
      <c r="AB134" s="28"/>
      <c r="AC134" s="28"/>
      <c r="AD134" s="28"/>
      <c r="AE134" s="28"/>
      <c r="AT134" s="13" t="s">
        <v>149</v>
      </c>
      <c r="AU134" s="13" t="s">
        <v>82</v>
      </c>
    </row>
    <row r="135" spans="1:65" s="2" customFormat="1" ht="62.65" customHeight="1">
      <c r="A135" s="28"/>
      <c r="B135" s="136"/>
      <c r="C135" s="137" t="s">
        <v>247</v>
      </c>
      <c r="D135" s="137" t="s">
        <v>143</v>
      </c>
      <c r="E135" s="138" t="s">
        <v>248</v>
      </c>
      <c r="F135" s="139" t="s">
        <v>249</v>
      </c>
      <c r="G135" s="140" t="s">
        <v>146</v>
      </c>
      <c r="H135" s="141">
        <v>4</v>
      </c>
      <c r="I135" s="142"/>
      <c r="J135" s="142"/>
      <c r="K135" s="143">
        <f>ROUND(P135*H135,2)</f>
        <v>0</v>
      </c>
      <c r="L135" s="139" t="s">
        <v>1</v>
      </c>
      <c r="M135" s="29"/>
      <c r="N135" s="144" t="s">
        <v>1</v>
      </c>
      <c r="O135" s="145" t="s">
        <v>37</v>
      </c>
      <c r="P135" s="146">
        <f>I135+J135</f>
        <v>0</v>
      </c>
      <c r="Q135" s="146">
        <f>ROUND(I135*H135,2)</f>
        <v>0</v>
      </c>
      <c r="R135" s="146">
        <f>ROUND(J135*H135,2)</f>
        <v>0</v>
      </c>
      <c r="S135" s="54"/>
      <c r="T135" s="147">
        <f>S135*H135</f>
        <v>0</v>
      </c>
      <c r="U135" s="147">
        <v>0</v>
      </c>
      <c r="V135" s="147">
        <f>U135*H135</f>
        <v>0</v>
      </c>
      <c r="W135" s="147">
        <v>0</v>
      </c>
      <c r="X135" s="148">
        <f>W135*H135</f>
        <v>0</v>
      </c>
      <c r="Y135" s="28"/>
      <c r="Z135" s="28"/>
      <c r="AA135" s="28"/>
      <c r="AB135" s="28"/>
      <c r="AC135" s="28"/>
      <c r="AD135" s="28"/>
      <c r="AE135" s="28"/>
      <c r="AR135" s="149" t="s">
        <v>147</v>
      </c>
      <c r="AT135" s="149" t="s">
        <v>143</v>
      </c>
      <c r="AU135" s="149" t="s">
        <v>82</v>
      </c>
      <c r="AY135" s="13" t="s">
        <v>142</v>
      </c>
      <c r="BE135" s="150">
        <f>IF(O135="základní",K135,0)</f>
        <v>0</v>
      </c>
      <c r="BF135" s="150">
        <f>IF(O135="snížená",K135,0)</f>
        <v>0</v>
      </c>
      <c r="BG135" s="150">
        <f>IF(O135="zákl. přenesená",K135,0)</f>
        <v>0</v>
      </c>
      <c r="BH135" s="150">
        <f>IF(O135="sníž. přenesená",K135,0)</f>
        <v>0</v>
      </c>
      <c r="BI135" s="150">
        <f>IF(O135="nulová",K135,0)</f>
        <v>0</v>
      </c>
      <c r="BJ135" s="13" t="s">
        <v>82</v>
      </c>
      <c r="BK135" s="150">
        <f>ROUND(P135*H135,2)</f>
        <v>0</v>
      </c>
      <c r="BL135" s="13" t="s">
        <v>147</v>
      </c>
      <c r="BM135" s="149" t="s">
        <v>250</v>
      </c>
    </row>
    <row r="136" spans="1:65" s="2" customFormat="1" ht="39">
      <c r="A136" s="28"/>
      <c r="B136" s="29"/>
      <c r="C136" s="28"/>
      <c r="D136" s="151" t="s">
        <v>149</v>
      </c>
      <c r="E136" s="28"/>
      <c r="F136" s="152" t="s">
        <v>251</v>
      </c>
      <c r="G136" s="28"/>
      <c r="H136" s="28"/>
      <c r="I136" s="153"/>
      <c r="J136" s="153"/>
      <c r="K136" s="28"/>
      <c r="L136" s="28"/>
      <c r="M136" s="29"/>
      <c r="N136" s="154"/>
      <c r="O136" s="155"/>
      <c r="P136" s="54"/>
      <c r="Q136" s="54"/>
      <c r="R136" s="54"/>
      <c r="S136" s="54"/>
      <c r="T136" s="54"/>
      <c r="U136" s="54"/>
      <c r="V136" s="54"/>
      <c r="W136" s="54"/>
      <c r="X136" s="55"/>
      <c r="Y136" s="28"/>
      <c r="Z136" s="28"/>
      <c r="AA136" s="28"/>
      <c r="AB136" s="28"/>
      <c r="AC136" s="28"/>
      <c r="AD136" s="28"/>
      <c r="AE136" s="28"/>
      <c r="AT136" s="13" t="s">
        <v>149</v>
      </c>
      <c r="AU136" s="13" t="s">
        <v>82</v>
      </c>
    </row>
    <row r="137" spans="1:65" s="2" customFormat="1" ht="62.65" customHeight="1">
      <c r="A137" s="28"/>
      <c r="B137" s="136"/>
      <c r="C137" s="137" t="s">
        <v>252</v>
      </c>
      <c r="D137" s="137" t="s">
        <v>143</v>
      </c>
      <c r="E137" s="138" t="s">
        <v>203</v>
      </c>
      <c r="F137" s="139" t="s">
        <v>204</v>
      </c>
      <c r="G137" s="140" t="s">
        <v>146</v>
      </c>
      <c r="H137" s="141">
        <v>4</v>
      </c>
      <c r="I137" s="142"/>
      <c r="J137" s="142"/>
      <c r="K137" s="143">
        <f>ROUND(P137*H137,2)</f>
        <v>0</v>
      </c>
      <c r="L137" s="139" t="s">
        <v>1</v>
      </c>
      <c r="M137" s="29"/>
      <c r="N137" s="144" t="s">
        <v>1</v>
      </c>
      <c r="O137" s="145" t="s">
        <v>37</v>
      </c>
      <c r="P137" s="146">
        <f>I137+J137</f>
        <v>0</v>
      </c>
      <c r="Q137" s="146">
        <f>ROUND(I137*H137,2)</f>
        <v>0</v>
      </c>
      <c r="R137" s="146">
        <f>ROUND(J137*H137,2)</f>
        <v>0</v>
      </c>
      <c r="S137" s="54"/>
      <c r="T137" s="147">
        <f>S137*H137</f>
        <v>0</v>
      </c>
      <c r="U137" s="147">
        <v>0</v>
      </c>
      <c r="V137" s="147">
        <f>U137*H137</f>
        <v>0</v>
      </c>
      <c r="W137" s="147">
        <v>0</v>
      </c>
      <c r="X137" s="148">
        <f>W137*H137</f>
        <v>0</v>
      </c>
      <c r="Y137" s="28"/>
      <c r="Z137" s="28"/>
      <c r="AA137" s="28"/>
      <c r="AB137" s="28"/>
      <c r="AC137" s="28"/>
      <c r="AD137" s="28"/>
      <c r="AE137" s="28"/>
      <c r="AR137" s="149" t="s">
        <v>147</v>
      </c>
      <c r="AT137" s="149" t="s">
        <v>143</v>
      </c>
      <c r="AU137" s="149" t="s">
        <v>82</v>
      </c>
      <c r="AY137" s="13" t="s">
        <v>142</v>
      </c>
      <c r="BE137" s="150">
        <f>IF(O137="základní",K137,0)</f>
        <v>0</v>
      </c>
      <c r="BF137" s="150">
        <f>IF(O137="snížená",K137,0)</f>
        <v>0</v>
      </c>
      <c r="BG137" s="150">
        <f>IF(O137="zákl. přenesená",K137,0)</f>
        <v>0</v>
      </c>
      <c r="BH137" s="150">
        <f>IF(O137="sníž. přenesená",K137,0)</f>
        <v>0</v>
      </c>
      <c r="BI137" s="150">
        <f>IF(O137="nulová",K137,0)</f>
        <v>0</v>
      </c>
      <c r="BJ137" s="13" t="s">
        <v>82</v>
      </c>
      <c r="BK137" s="150">
        <f>ROUND(P137*H137,2)</f>
        <v>0</v>
      </c>
      <c r="BL137" s="13" t="s">
        <v>147</v>
      </c>
      <c r="BM137" s="149" t="s">
        <v>253</v>
      </c>
    </row>
    <row r="138" spans="1:65" s="2" customFormat="1" ht="39">
      <c r="A138" s="28"/>
      <c r="B138" s="29"/>
      <c r="C138" s="28"/>
      <c r="D138" s="151" t="s">
        <v>149</v>
      </c>
      <c r="E138" s="28"/>
      <c r="F138" s="152" t="s">
        <v>254</v>
      </c>
      <c r="G138" s="28"/>
      <c r="H138" s="28"/>
      <c r="I138" s="153"/>
      <c r="J138" s="153"/>
      <c r="K138" s="28"/>
      <c r="L138" s="28"/>
      <c r="M138" s="29"/>
      <c r="N138" s="154"/>
      <c r="O138" s="155"/>
      <c r="P138" s="54"/>
      <c r="Q138" s="54"/>
      <c r="R138" s="54"/>
      <c r="S138" s="54"/>
      <c r="T138" s="54"/>
      <c r="U138" s="54"/>
      <c r="V138" s="54"/>
      <c r="W138" s="54"/>
      <c r="X138" s="55"/>
      <c r="Y138" s="28"/>
      <c r="Z138" s="28"/>
      <c r="AA138" s="28"/>
      <c r="AB138" s="28"/>
      <c r="AC138" s="28"/>
      <c r="AD138" s="28"/>
      <c r="AE138" s="28"/>
      <c r="AT138" s="13" t="s">
        <v>149</v>
      </c>
      <c r="AU138" s="13" t="s">
        <v>82</v>
      </c>
    </row>
    <row r="139" spans="1:65" s="2" customFormat="1" ht="62.65" customHeight="1">
      <c r="A139" s="28"/>
      <c r="B139" s="136"/>
      <c r="C139" s="137" t="s">
        <v>255</v>
      </c>
      <c r="D139" s="137" t="s">
        <v>143</v>
      </c>
      <c r="E139" s="138" t="s">
        <v>207</v>
      </c>
      <c r="F139" s="139" t="s">
        <v>208</v>
      </c>
      <c r="G139" s="140" t="s">
        <v>146</v>
      </c>
      <c r="H139" s="141">
        <v>4</v>
      </c>
      <c r="I139" s="142"/>
      <c r="J139" s="142"/>
      <c r="K139" s="143">
        <f>ROUND(P139*H139,2)</f>
        <v>0</v>
      </c>
      <c r="L139" s="139" t="s">
        <v>1</v>
      </c>
      <c r="M139" s="29"/>
      <c r="N139" s="144" t="s">
        <v>1</v>
      </c>
      <c r="O139" s="145" t="s">
        <v>37</v>
      </c>
      <c r="P139" s="146">
        <f>I139+J139</f>
        <v>0</v>
      </c>
      <c r="Q139" s="146">
        <f>ROUND(I139*H139,2)</f>
        <v>0</v>
      </c>
      <c r="R139" s="146">
        <f>ROUND(J139*H139,2)</f>
        <v>0</v>
      </c>
      <c r="S139" s="54"/>
      <c r="T139" s="147">
        <f>S139*H139</f>
        <v>0</v>
      </c>
      <c r="U139" s="147">
        <v>0</v>
      </c>
      <c r="V139" s="147">
        <f>U139*H139</f>
        <v>0</v>
      </c>
      <c r="W139" s="147">
        <v>0</v>
      </c>
      <c r="X139" s="148">
        <f>W139*H139</f>
        <v>0</v>
      </c>
      <c r="Y139" s="28"/>
      <c r="Z139" s="28"/>
      <c r="AA139" s="28"/>
      <c r="AB139" s="28"/>
      <c r="AC139" s="28"/>
      <c r="AD139" s="28"/>
      <c r="AE139" s="28"/>
      <c r="AR139" s="149" t="s">
        <v>147</v>
      </c>
      <c r="AT139" s="149" t="s">
        <v>143</v>
      </c>
      <c r="AU139" s="149" t="s">
        <v>82</v>
      </c>
      <c r="AY139" s="13" t="s">
        <v>142</v>
      </c>
      <c r="BE139" s="150">
        <f>IF(O139="základní",K139,0)</f>
        <v>0</v>
      </c>
      <c r="BF139" s="150">
        <f>IF(O139="snížená",K139,0)</f>
        <v>0</v>
      </c>
      <c r="BG139" s="150">
        <f>IF(O139="zákl. přenesená",K139,0)</f>
        <v>0</v>
      </c>
      <c r="BH139" s="150">
        <f>IF(O139="sníž. přenesená",K139,0)</f>
        <v>0</v>
      </c>
      <c r="BI139" s="150">
        <f>IF(O139="nulová",K139,0)</f>
        <v>0</v>
      </c>
      <c r="BJ139" s="13" t="s">
        <v>82</v>
      </c>
      <c r="BK139" s="150">
        <f>ROUND(P139*H139,2)</f>
        <v>0</v>
      </c>
      <c r="BL139" s="13" t="s">
        <v>147</v>
      </c>
      <c r="BM139" s="149" t="s">
        <v>256</v>
      </c>
    </row>
    <row r="140" spans="1:65" s="2" customFormat="1" ht="39">
      <c r="A140" s="28"/>
      <c r="B140" s="29"/>
      <c r="C140" s="28"/>
      <c r="D140" s="151" t="s">
        <v>149</v>
      </c>
      <c r="E140" s="28"/>
      <c r="F140" s="152" t="s">
        <v>257</v>
      </c>
      <c r="G140" s="28"/>
      <c r="H140" s="28"/>
      <c r="I140" s="153"/>
      <c r="J140" s="153"/>
      <c r="K140" s="28"/>
      <c r="L140" s="28"/>
      <c r="M140" s="29"/>
      <c r="N140" s="154"/>
      <c r="O140" s="155"/>
      <c r="P140" s="54"/>
      <c r="Q140" s="54"/>
      <c r="R140" s="54"/>
      <c r="S140" s="54"/>
      <c r="T140" s="54"/>
      <c r="U140" s="54"/>
      <c r="V140" s="54"/>
      <c r="W140" s="54"/>
      <c r="X140" s="55"/>
      <c r="Y140" s="28"/>
      <c r="Z140" s="28"/>
      <c r="AA140" s="28"/>
      <c r="AB140" s="28"/>
      <c r="AC140" s="28"/>
      <c r="AD140" s="28"/>
      <c r="AE140" s="28"/>
      <c r="AT140" s="13" t="s">
        <v>149</v>
      </c>
      <c r="AU140" s="13" t="s">
        <v>82</v>
      </c>
    </row>
    <row r="141" spans="1:65" s="2" customFormat="1" ht="62.65" customHeight="1">
      <c r="A141" s="28"/>
      <c r="B141" s="136"/>
      <c r="C141" s="137" t="s">
        <v>258</v>
      </c>
      <c r="D141" s="137" t="s">
        <v>143</v>
      </c>
      <c r="E141" s="138" t="s">
        <v>259</v>
      </c>
      <c r="F141" s="139" t="s">
        <v>260</v>
      </c>
      <c r="G141" s="140" t="s">
        <v>146</v>
      </c>
      <c r="H141" s="141">
        <v>4</v>
      </c>
      <c r="I141" s="142"/>
      <c r="J141" s="142"/>
      <c r="K141" s="143">
        <f>ROUND(P141*H141,2)</f>
        <v>0</v>
      </c>
      <c r="L141" s="139" t="s">
        <v>1</v>
      </c>
      <c r="M141" s="29"/>
      <c r="N141" s="144" t="s">
        <v>1</v>
      </c>
      <c r="O141" s="145" t="s">
        <v>37</v>
      </c>
      <c r="P141" s="146">
        <f>I141+J141</f>
        <v>0</v>
      </c>
      <c r="Q141" s="146">
        <f>ROUND(I141*H141,2)</f>
        <v>0</v>
      </c>
      <c r="R141" s="146">
        <f>ROUND(J141*H141,2)</f>
        <v>0</v>
      </c>
      <c r="S141" s="54"/>
      <c r="T141" s="147">
        <f>S141*H141</f>
        <v>0</v>
      </c>
      <c r="U141" s="147">
        <v>0</v>
      </c>
      <c r="V141" s="147">
        <f>U141*H141</f>
        <v>0</v>
      </c>
      <c r="W141" s="147">
        <v>0</v>
      </c>
      <c r="X141" s="148">
        <f>W141*H141</f>
        <v>0</v>
      </c>
      <c r="Y141" s="28"/>
      <c r="Z141" s="28"/>
      <c r="AA141" s="28"/>
      <c r="AB141" s="28"/>
      <c r="AC141" s="28"/>
      <c r="AD141" s="28"/>
      <c r="AE141" s="28"/>
      <c r="AR141" s="149" t="s">
        <v>147</v>
      </c>
      <c r="AT141" s="149" t="s">
        <v>143</v>
      </c>
      <c r="AU141" s="149" t="s">
        <v>82</v>
      </c>
      <c r="AY141" s="13" t="s">
        <v>142</v>
      </c>
      <c r="BE141" s="150">
        <f>IF(O141="základní",K141,0)</f>
        <v>0</v>
      </c>
      <c r="BF141" s="150">
        <f>IF(O141="snížená",K141,0)</f>
        <v>0</v>
      </c>
      <c r="BG141" s="150">
        <f>IF(O141="zákl. přenesená",K141,0)</f>
        <v>0</v>
      </c>
      <c r="BH141" s="150">
        <f>IF(O141="sníž. přenesená",K141,0)</f>
        <v>0</v>
      </c>
      <c r="BI141" s="150">
        <f>IF(O141="nulová",K141,0)</f>
        <v>0</v>
      </c>
      <c r="BJ141" s="13" t="s">
        <v>82</v>
      </c>
      <c r="BK141" s="150">
        <f>ROUND(P141*H141,2)</f>
        <v>0</v>
      </c>
      <c r="BL141" s="13" t="s">
        <v>147</v>
      </c>
      <c r="BM141" s="149" t="s">
        <v>261</v>
      </c>
    </row>
    <row r="142" spans="1:65" s="2" customFormat="1" ht="39">
      <c r="A142" s="28"/>
      <c r="B142" s="29"/>
      <c r="C142" s="28"/>
      <c r="D142" s="151" t="s">
        <v>149</v>
      </c>
      <c r="E142" s="28"/>
      <c r="F142" s="152" t="s">
        <v>262</v>
      </c>
      <c r="G142" s="28"/>
      <c r="H142" s="28"/>
      <c r="I142" s="153"/>
      <c r="J142" s="153"/>
      <c r="K142" s="28"/>
      <c r="L142" s="28"/>
      <c r="M142" s="29"/>
      <c r="N142" s="154"/>
      <c r="O142" s="155"/>
      <c r="P142" s="54"/>
      <c r="Q142" s="54"/>
      <c r="R142" s="54"/>
      <c r="S142" s="54"/>
      <c r="T142" s="54"/>
      <c r="U142" s="54"/>
      <c r="V142" s="54"/>
      <c r="W142" s="54"/>
      <c r="X142" s="55"/>
      <c r="Y142" s="28"/>
      <c r="Z142" s="28"/>
      <c r="AA142" s="28"/>
      <c r="AB142" s="28"/>
      <c r="AC142" s="28"/>
      <c r="AD142" s="28"/>
      <c r="AE142" s="28"/>
      <c r="AT142" s="13" t="s">
        <v>149</v>
      </c>
      <c r="AU142" s="13" t="s">
        <v>82</v>
      </c>
    </row>
    <row r="143" spans="1:65" s="2" customFormat="1" ht="62.65" customHeight="1">
      <c r="A143" s="28"/>
      <c r="B143" s="136"/>
      <c r="C143" s="137" t="s">
        <v>263</v>
      </c>
      <c r="D143" s="137" t="s">
        <v>143</v>
      </c>
      <c r="E143" s="138" t="s">
        <v>264</v>
      </c>
      <c r="F143" s="139" t="s">
        <v>265</v>
      </c>
      <c r="G143" s="140" t="s">
        <v>146</v>
      </c>
      <c r="H143" s="141">
        <v>5</v>
      </c>
      <c r="I143" s="142"/>
      <c r="J143" s="142"/>
      <c r="K143" s="143">
        <f>ROUND(P143*H143,2)</f>
        <v>0</v>
      </c>
      <c r="L143" s="139" t="s">
        <v>1</v>
      </c>
      <c r="M143" s="29"/>
      <c r="N143" s="144" t="s">
        <v>1</v>
      </c>
      <c r="O143" s="145" t="s">
        <v>37</v>
      </c>
      <c r="P143" s="146">
        <f>I143+J143</f>
        <v>0</v>
      </c>
      <c r="Q143" s="146">
        <f>ROUND(I143*H143,2)</f>
        <v>0</v>
      </c>
      <c r="R143" s="146">
        <f>ROUND(J143*H143,2)</f>
        <v>0</v>
      </c>
      <c r="S143" s="54"/>
      <c r="T143" s="147">
        <f>S143*H143</f>
        <v>0</v>
      </c>
      <c r="U143" s="147">
        <v>0</v>
      </c>
      <c r="V143" s="147">
        <f>U143*H143</f>
        <v>0</v>
      </c>
      <c r="W143" s="147">
        <v>0</v>
      </c>
      <c r="X143" s="148">
        <f>W143*H143</f>
        <v>0</v>
      </c>
      <c r="Y143" s="28"/>
      <c r="Z143" s="28"/>
      <c r="AA143" s="28"/>
      <c r="AB143" s="28"/>
      <c r="AC143" s="28"/>
      <c r="AD143" s="28"/>
      <c r="AE143" s="28"/>
      <c r="AR143" s="149" t="s">
        <v>147</v>
      </c>
      <c r="AT143" s="149" t="s">
        <v>143</v>
      </c>
      <c r="AU143" s="149" t="s">
        <v>82</v>
      </c>
      <c r="AY143" s="13" t="s">
        <v>142</v>
      </c>
      <c r="BE143" s="150">
        <f>IF(O143="základní",K143,0)</f>
        <v>0</v>
      </c>
      <c r="BF143" s="150">
        <f>IF(O143="snížená",K143,0)</f>
        <v>0</v>
      </c>
      <c r="BG143" s="150">
        <f>IF(O143="zákl. přenesená",K143,0)</f>
        <v>0</v>
      </c>
      <c r="BH143" s="150">
        <f>IF(O143="sníž. přenesená",K143,0)</f>
        <v>0</v>
      </c>
      <c r="BI143" s="150">
        <f>IF(O143="nulová",K143,0)</f>
        <v>0</v>
      </c>
      <c r="BJ143" s="13" t="s">
        <v>82</v>
      </c>
      <c r="BK143" s="150">
        <f>ROUND(P143*H143,2)</f>
        <v>0</v>
      </c>
      <c r="BL143" s="13" t="s">
        <v>147</v>
      </c>
      <c r="BM143" s="149" t="s">
        <v>266</v>
      </c>
    </row>
    <row r="144" spans="1:65" s="2" customFormat="1" ht="48.75">
      <c r="A144" s="28"/>
      <c r="B144" s="29"/>
      <c r="C144" s="28"/>
      <c r="D144" s="151" t="s">
        <v>149</v>
      </c>
      <c r="E144" s="28"/>
      <c r="F144" s="152" t="s">
        <v>267</v>
      </c>
      <c r="G144" s="28"/>
      <c r="H144" s="28"/>
      <c r="I144" s="153"/>
      <c r="J144" s="153"/>
      <c r="K144" s="28"/>
      <c r="L144" s="28"/>
      <c r="M144" s="29"/>
      <c r="N144" s="154"/>
      <c r="O144" s="155"/>
      <c r="P144" s="54"/>
      <c r="Q144" s="54"/>
      <c r="R144" s="54"/>
      <c r="S144" s="54"/>
      <c r="T144" s="54"/>
      <c r="U144" s="54"/>
      <c r="V144" s="54"/>
      <c r="W144" s="54"/>
      <c r="X144" s="55"/>
      <c r="Y144" s="28"/>
      <c r="Z144" s="28"/>
      <c r="AA144" s="28"/>
      <c r="AB144" s="28"/>
      <c r="AC144" s="28"/>
      <c r="AD144" s="28"/>
      <c r="AE144" s="28"/>
      <c r="AT144" s="13" t="s">
        <v>149</v>
      </c>
      <c r="AU144" s="13" t="s">
        <v>82</v>
      </c>
    </row>
    <row r="145" spans="1:65" s="2" customFormat="1" ht="62.65" customHeight="1">
      <c r="A145" s="28"/>
      <c r="B145" s="136"/>
      <c r="C145" s="137" t="s">
        <v>268</v>
      </c>
      <c r="D145" s="137" t="s">
        <v>143</v>
      </c>
      <c r="E145" s="138" t="s">
        <v>211</v>
      </c>
      <c r="F145" s="139" t="s">
        <v>212</v>
      </c>
      <c r="G145" s="140" t="s">
        <v>146</v>
      </c>
      <c r="H145" s="141">
        <v>2</v>
      </c>
      <c r="I145" s="142"/>
      <c r="J145" s="142"/>
      <c r="K145" s="143">
        <f>ROUND(P145*H145,2)</f>
        <v>0</v>
      </c>
      <c r="L145" s="139" t="s">
        <v>1</v>
      </c>
      <c r="M145" s="29"/>
      <c r="N145" s="144" t="s">
        <v>1</v>
      </c>
      <c r="O145" s="145" t="s">
        <v>37</v>
      </c>
      <c r="P145" s="146">
        <f>I145+J145</f>
        <v>0</v>
      </c>
      <c r="Q145" s="146">
        <f>ROUND(I145*H145,2)</f>
        <v>0</v>
      </c>
      <c r="R145" s="146">
        <f>ROUND(J145*H145,2)</f>
        <v>0</v>
      </c>
      <c r="S145" s="54"/>
      <c r="T145" s="147">
        <f>S145*H145</f>
        <v>0</v>
      </c>
      <c r="U145" s="147">
        <v>0</v>
      </c>
      <c r="V145" s="147">
        <f>U145*H145</f>
        <v>0</v>
      </c>
      <c r="W145" s="147">
        <v>0</v>
      </c>
      <c r="X145" s="148">
        <f>W145*H145</f>
        <v>0</v>
      </c>
      <c r="Y145" s="28"/>
      <c r="Z145" s="28"/>
      <c r="AA145" s="28"/>
      <c r="AB145" s="28"/>
      <c r="AC145" s="28"/>
      <c r="AD145" s="28"/>
      <c r="AE145" s="28"/>
      <c r="AR145" s="149" t="s">
        <v>147</v>
      </c>
      <c r="AT145" s="149" t="s">
        <v>143</v>
      </c>
      <c r="AU145" s="149" t="s">
        <v>82</v>
      </c>
      <c r="AY145" s="13" t="s">
        <v>142</v>
      </c>
      <c r="BE145" s="150">
        <f>IF(O145="základní",K145,0)</f>
        <v>0</v>
      </c>
      <c r="BF145" s="150">
        <f>IF(O145="snížená",K145,0)</f>
        <v>0</v>
      </c>
      <c r="BG145" s="150">
        <f>IF(O145="zákl. přenesená",K145,0)</f>
        <v>0</v>
      </c>
      <c r="BH145" s="150">
        <f>IF(O145="sníž. přenesená",K145,0)</f>
        <v>0</v>
      </c>
      <c r="BI145" s="150">
        <f>IF(O145="nulová",K145,0)</f>
        <v>0</v>
      </c>
      <c r="BJ145" s="13" t="s">
        <v>82</v>
      </c>
      <c r="BK145" s="150">
        <f>ROUND(P145*H145,2)</f>
        <v>0</v>
      </c>
      <c r="BL145" s="13" t="s">
        <v>147</v>
      </c>
      <c r="BM145" s="149" t="s">
        <v>269</v>
      </c>
    </row>
    <row r="146" spans="1:65" s="2" customFormat="1" ht="29.25">
      <c r="A146" s="28"/>
      <c r="B146" s="29"/>
      <c r="C146" s="28"/>
      <c r="D146" s="151" t="s">
        <v>149</v>
      </c>
      <c r="E146" s="28"/>
      <c r="F146" s="152" t="s">
        <v>270</v>
      </c>
      <c r="G146" s="28"/>
      <c r="H146" s="28"/>
      <c r="I146" s="153"/>
      <c r="J146" s="153"/>
      <c r="K146" s="28"/>
      <c r="L146" s="28"/>
      <c r="M146" s="29"/>
      <c r="N146" s="154"/>
      <c r="O146" s="155"/>
      <c r="P146" s="54"/>
      <c r="Q146" s="54"/>
      <c r="R146" s="54"/>
      <c r="S146" s="54"/>
      <c r="T146" s="54"/>
      <c r="U146" s="54"/>
      <c r="V146" s="54"/>
      <c r="W146" s="54"/>
      <c r="X146" s="55"/>
      <c r="Y146" s="28"/>
      <c r="Z146" s="28"/>
      <c r="AA146" s="28"/>
      <c r="AB146" s="28"/>
      <c r="AC146" s="28"/>
      <c r="AD146" s="28"/>
      <c r="AE146" s="28"/>
      <c r="AT146" s="13" t="s">
        <v>149</v>
      </c>
      <c r="AU146" s="13" t="s">
        <v>82</v>
      </c>
    </row>
    <row r="147" spans="1:65" s="2" customFormat="1" ht="62.65" customHeight="1">
      <c r="A147" s="28"/>
      <c r="B147" s="136"/>
      <c r="C147" s="137" t="s">
        <v>9</v>
      </c>
      <c r="D147" s="137" t="s">
        <v>143</v>
      </c>
      <c r="E147" s="138" t="s">
        <v>271</v>
      </c>
      <c r="F147" s="139" t="s">
        <v>272</v>
      </c>
      <c r="G147" s="140" t="s">
        <v>146</v>
      </c>
      <c r="H147" s="141">
        <v>1</v>
      </c>
      <c r="I147" s="142"/>
      <c r="J147" s="142"/>
      <c r="K147" s="143">
        <f>ROUND(P147*H147,2)</f>
        <v>0</v>
      </c>
      <c r="L147" s="139" t="s">
        <v>1</v>
      </c>
      <c r="M147" s="29"/>
      <c r="N147" s="144" t="s">
        <v>1</v>
      </c>
      <c r="O147" s="145" t="s">
        <v>37</v>
      </c>
      <c r="P147" s="146">
        <f>I147+J147</f>
        <v>0</v>
      </c>
      <c r="Q147" s="146">
        <f>ROUND(I147*H147,2)</f>
        <v>0</v>
      </c>
      <c r="R147" s="146">
        <f>ROUND(J147*H147,2)</f>
        <v>0</v>
      </c>
      <c r="S147" s="54"/>
      <c r="T147" s="147">
        <f>S147*H147</f>
        <v>0</v>
      </c>
      <c r="U147" s="147">
        <v>0</v>
      </c>
      <c r="V147" s="147">
        <f>U147*H147</f>
        <v>0</v>
      </c>
      <c r="W147" s="147">
        <v>0</v>
      </c>
      <c r="X147" s="148">
        <f>W147*H147</f>
        <v>0</v>
      </c>
      <c r="Y147" s="28"/>
      <c r="Z147" s="28"/>
      <c r="AA147" s="28"/>
      <c r="AB147" s="28"/>
      <c r="AC147" s="28"/>
      <c r="AD147" s="28"/>
      <c r="AE147" s="28"/>
      <c r="AR147" s="149" t="s">
        <v>147</v>
      </c>
      <c r="AT147" s="149" t="s">
        <v>143</v>
      </c>
      <c r="AU147" s="149" t="s">
        <v>82</v>
      </c>
      <c r="AY147" s="13" t="s">
        <v>142</v>
      </c>
      <c r="BE147" s="150">
        <f>IF(O147="základní",K147,0)</f>
        <v>0</v>
      </c>
      <c r="BF147" s="150">
        <f>IF(O147="snížená",K147,0)</f>
        <v>0</v>
      </c>
      <c r="BG147" s="150">
        <f>IF(O147="zákl. přenesená",K147,0)</f>
        <v>0</v>
      </c>
      <c r="BH147" s="150">
        <f>IF(O147="sníž. přenesená",K147,0)</f>
        <v>0</v>
      </c>
      <c r="BI147" s="150">
        <f>IF(O147="nulová",K147,0)</f>
        <v>0</v>
      </c>
      <c r="BJ147" s="13" t="s">
        <v>82</v>
      </c>
      <c r="BK147" s="150">
        <f>ROUND(P147*H147,2)</f>
        <v>0</v>
      </c>
      <c r="BL147" s="13" t="s">
        <v>147</v>
      </c>
      <c r="BM147" s="149" t="s">
        <v>273</v>
      </c>
    </row>
    <row r="148" spans="1:65" s="2" customFormat="1" ht="19.5">
      <c r="A148" s="28"/>
      <c r="B148" s="29"/>
      <c r="C148" s="28"/>
      <c r="D148" s="151" t="s">
        <v>149</v>
      </c>
      <c r="E148" s="28"/>
      <c r="F148" s="152" t="s">
        <v>274</v>
      </c>
      <c r="G148" s="28"/>
      <c r="H148" s="28"/>
      <c r="I148" s="153"/>
      <c r="J148" s="153"/>
      <c r="K148" s="28"/>
      <c r="L148" s="28"/>
      <c r="M148" s="29"/>
      <c r="N148" s="156"/>
      <c r="O148" s="157"/>
      <c r="P148" s="158"/>
      <c r="Q148" s="158"/>
      <c r="R148" s="158"/>
      <c r="S148" s="158"/>
      <c r="T148" s="158"/>
      <c r="U148" s="158"/>
      <c r="V148" s="158"/>
      <c r="W148" s="158"/>
      <c r="X148" s="159"/>
      <c r="Y148" s="28"/>
      <c r="Z148" s="28"/>
      <c r="AA148" s="28"/>
      <c r="AB148" s="28"/>
      <c r="AC148" s="28"/>
      <c r="AD148" s="28"/>
      <c r="AE148" s="28"/>
      <c r="AT148" s="13" t="s">
        <v>149</v>
      </c>
      <c r="AU148" s="13" t="s">
        <v>82</v>
      </c>
    </row>
    <row r="149" spans="1:65" s="2" customFormat="1" ht="6.95" customHeight="1">
      <c r="A149" s="28"/>
      <c r="B149" s="43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29"/>
      <c r="N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</row>
  </sheetData>
  <autoFilter ref="C116:L148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198" t="s">
        <v>6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T2" s="13" t="s">
        <v>96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84</v>
      </c>
    </row>
    <row r="4" spans="1:46" s="1" customFormat="1" ht="24.95" customHeight="1">
      <c r="B4" s="16"/>
      <c r="D4" s="17" t="s">
        <v>109</v>
      </c>
      <c r="M4" s="16"/>
      <c r="N4" s="90" t="s">
        <v>11</v>
      </c>
      <c r="AT4" s="13" t="s">
        <v>3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23" t="s">
        <v>16</v>
      </c>
      <c r="M6" s="16"/>
    </row>
    <row r="7" spans="1:46" s="1" customFormat="1" ht="16.5" customHeight="1">
      <c r="B7" s="16"/>
      <c r="E7" s="199" t="str">
        <f>'Rekapitulace zakázky'!K6</f>
        <v>Revizní činnost elektrického zařízení SEE v obvodu OŘ Plzeň 2021</v>
      </c>
      <c r="F7" s="200"/>
      <c r="G7" s="200"/>
      <c r="H7" s="200"/>
      <c r="M7" s="16"/>
    </row>
    <row r="8" spans="1:46" s="2" customFormat="1" ht="12" customHeight="1">
      <c r="A8" s="28"/>
      <c r="B8" s="29"/>
      <c r="C8" s="28"/>
      <c r="D8" s="23" t="s">
        <v>110</v>
      </c>
      <c r="E8" s="28"/>
      <c r="F8" s="28"/>
      <c r="G8" s="28"/>
      <c r="H8" s="28"/>
      <c r="I8" s="28"/>
      <c r="J8" s="28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0" t="s">
        <v>275</v>
      </c>
      <c r="F9" s="201"/>
      <c r="G9" s="201"/>
      <c r="H9" s="201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zakázky'!AN8</f>
        <v>16. 11. 2020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21</v>
      </c>
      <c r="F15" s="28"/>
      <c r="G15" s="28"/>
      <c r="H15" s="28"/>
      <c r="I15" s="23" t="s">
        <v>26</v>
      </c>
      <c r="J15" s="21" t="s">
        <v>1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25</v>
      </c>
      <c r="J17" s="24" t="str">
        <f>'Rekapitulace zakázky'!AN13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02" t="str">
        <f>'Rekapitulace zakázky'!E14</f>
        <v>Vyplň údaj</v>
      </c>
      <c r="F18" s="182"/>
      <c r="G18" s="182"/>
      <c r="H18" s="182"/>
      <c r="I18" s="23" t="s">
        <v>26</v>
      </c>
      <c r="J18" s="24" t="str">
        <f>'Rekapitulace zakázky'!AN14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25</v>
      </c>
      <c r="J20" s="21" t="s">
        <v>1</v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26</v>
      </c>
      <c r="J21" s="21" t="s">
        <v>1</v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21</v>
      </c>
      <c r="F24" s="28"/>
      <c r="G24" s="28"/>
      <c r="H24" s="28"/>
      <c r="I24" s="23" t="s">
        <v>26</v>
      </c>
      <c r="J24" s="21" t="s">
        <v>1</v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187" t="s">
        <v>1</v>
      </c>
      <c r="F27" s="187"/>
      <c r="G27" s="187"/>
      <c r="H27" s="187"/>
      <c r="I27" s="91"/>
      <c r="J27" s="91"/>
      <c r="K27" s="91"/>
      <c r="L27" s="91"/>
      <c r="M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62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29"/>
      <c r="C30" s="28"/>
      <c r="D30" s="28"/>
      <c r="E30" s="23" t="s">
        <v>112</v>
      </c>
      <c r="F30" s="28"/>
      <c r="G30" s="28"/>
      <c r="H30" s="28"/>
      <c r="I30" s="28"/>
      <c r="J30" s="28"/>
      <c r="K30" s="94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29"/>
      <c r="C31" s="28"/>
      <c r="D31" s="28"/>
      <c r="E31" s="23" t="s">
        <v>113</v>
      </c>
      <c r="F31" s="28"/>
      <c r="G31" s="28"/>
      <c r="H31" s="28"/>
      <c r="I31" s="28"/>
      <c r="J31" s="28"/>
      <c r="K31" s="94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5" t="s">
        <v>32</v>
      </c>
      <c r="E32" s="28"/>
      <c r="F32" s="28"/>
      <c r="G32" s="28"/>
      <c r="H32" s="28"/>
      <c r="I32" s="28"/>
      <c r="J32" s="28"/>
      <c r="K32" s="67">
        <f>ROUND(K117,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62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34</v>
      </c>
      <c r="G34" s="28"/>
      <c r="H34" s="28"/>
      <c r="I34" s="32" t="s">
        <v>33</v>
      </c>
      <c r="J34" s="28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6" t="s">
        <v>36</v>
      </c>
      <c r="E35" s="23" t="s">
        <v>37</v>
      </c>
      <c r="F35" s="94">
        <f>ROUND((SUM(BE117:BE136)),  2)</f>
        <v>0</v>
      </c>
      <c r="G35" s="28"/>
      <c r="H35" s="28"/>
      <c r="I35" s="97">
        <v>0.21</v>
      </c>
      <c r="J35" s="28"/>
      <c r="K35" s="94">
        <f>ROUND(((SUM(BE117:BE136))*I35),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38</v>
      </c>
      <c r="F36" s="94">
        <f>ROUND((SUM(BF117:BF136)),  2)</f>
        <v>0</v>
      </c>
      <c r="G36" s="28"/>
      <c r="H36" s="28"/>
      <c r="I36" s="97">
        <v>0.15</v>
      </c>
      <c r="J36" s="28"/>
      <c r="K36" s="94">
        <f>ROUND(((SUM(BF117:BF136))*I36),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39</v>
      </c>
      <c r="F37" s="94">
        <f>ROUND((SUM(BG117:BG136)),  2)</f>
        <v>0</v>
      </c>
      <c r="G37" s="28"/>
      <c r="H37" s="28"/>
      <c r="I37" s="97">
        <v>0.21</v>
      </c>
      <c r="J37" s="28"/>
      <c r="K37" s="94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40</v>
      </c>
      <c r="F38" s="94">
        <f>ROUND((SUM(BH117:BH136)),  2)</f>
        <v>0</v>
      </c>
      <c r="G38" s="28"/>
      <c r="H38" s="28"/>
      <c r="I38" s="97">
        <v>0.15</v>
      </c>
      <c r="J38" s="28"/>
      <c r="K38" s="94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41</v>
      </c>
      <c r="F39" s="94">
        <f>ROUND((SUM(BI117:BI136)),  2)</f>
        <v>0</v>
      </c>
      <c r="G39" s="28"/>
      <c r="H39" s="28"/>
      <c r="I39" s="97">
        <v>0</v>
      </c>
      <c r="J39" s="28"/>
      <c r="K39" s="94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8"/>
      <c r="D41" s="99" t="s">
        <v>42</v>
      </c>
      <c r="E41" s="56"/>
      <c r="F41" s="56"/>
      <c r="G41" s="100" t="s">
        <v>43</v>
      </c>
      <c r="H41" s="101" t="s">
        <v>44</v>
      </c>
      <c r="I41" s="56"/>
      <c r="J41" s="56"/>
      <c r="K41" s="102">
        <f>SUM(K32:K39)</f>
        <v>0</v>
      </c>
      <c r="L41" s="103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40"/>
      <c r="M50" s="3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114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199" t="str">
        <f>E7</f>
        <v>Revizní činnost elektrického zařízení SEE v obvodu OŘ Plzeň 2021</v>
      </c>
      <c r="F85" s="200"/>
      <c r="G85" s="200"/>
      <c r="H85" s="20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110</v>
      </c>
      <c r="D86" s="28"/>
      <c r="E86" s="28"/>
      <c r="F86" s="28"/>
      <c r="G86" s="28"/>
      <c r="H86" s="28"/>
      <c r="I86" s="28"/>
      <c r="J86" s="28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0" t="str">
        <f>E9</f>
        <v>05 - revize SNTZ Plzeň</v>
      </c>
      <c r="F87" s="201"/>
      <c r="G87" s="201"/>
      <c r="H87" s="201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 xml:space="preserve"> </v>
      </c>
      <c r="G89" s="28"/>
      <c r="H89" s="28"/>
      <c r="I89" s="23" t="s">
        <v>22</v>
      </c>
      <c r="J89" s="51" t="str">
        <f>IF(J12="","",J12)</f>
        <v>16. 11. 2020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 xml:space="preserve"> </v>
      </c>
      <c r="G91" s="28"/>
      <c r="H91" s="28"/>
      <c r="I91" s="23" t="s">
        <v>29</v>
      </c>
      <c r="J91" s="26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30</v>
      </c>
      <c r="J92" s="26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115</v>
      </c>
      <c r="D94" s="98"/>
      <c r="E94" s="98"/>
      <c r="F94" s="98"/>
      <c r="G94" s="98"/>
      <c r="H94" s="98"/>
      <c r="I94" s="107" t="s">
        <v>116</v>
      </c>
      <c r="J94" s="107" t="s">
        <v>117</v>
      </c>
      <c r="K94" s="107" t="s">
        <v>118</v>
      </c>
      <c r="L94" s="9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119</v>
      </c>
      <c r="D96" s="28"/>
      <c r="E96" s="28"/>
      <c r="F96" s="28"/>
      <c r="G96" s="28"/>
      <c r="H96" s="28"/>
      <c r="I96" s="67">
        <f>Q117</f>
        <v>0</v>
      </c>
      <c r="J96" s="67">
        <f>R117</f>
        <v>0</v>
      </c>
      <c r="K96" s="67">
        <f>K117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120</v>
      </c>
    </row>
    <row r="97" spans="1:31" s="9" customFormat="1" ht="24.95" customHeight="1">
      <c r="B97" s="109"/>
      <c r="D97" s="110" t="s">
        <v>121</v>
      </c>
      <c r="E97" s="111"/>
      <c r="F97" s="111"/>
      <c r="G97" s="111"/>
      <c r="H97" s="111"/>
      <c r="I97" s="112">
        <f>Q118</f>
        <v>0</v>
      </c>
      <c r="J97" s="112">
        <f>R118</f>
        <v>0</v>
      </c>
      <c r="K97" s="112">
        <f>K118</f>
        <v>0</v>
      </c>
      <c r="M97" s="109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122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28"/>
      <c r="D107" s="28"/>
      <c r="E107" s="199" t="str">
        <f>E7</f>
        <v>Revizní činnost elektrického zařízení SEE v obvodu OŘ Plzeň 2021</v>
      </c>
      <c r="F107" s="200"/>
      <c r="G107" s="200"/>
      <c r="H107" s="200"/>
      <c r="I107" s="28"/>
      <c r="J107" s="28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110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0" t="str">
        <f>E9</f>
        <v>05 - revize SNTZ Plzeň</v>
      </c>
      <c r="F109" s="201"/>
      <c r="G109" s="201"/>
      <c r="H109" s="201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 xml:space="preserve"> </v>
      </c>
      <c r="G111" s="28"/>
      <c r="H111" s="28"/>
      <c r="I111" s="23" t="s">
        <v>22</v>
      </c>
      <c r="J111" s="51" t="str">
        <f>IF(J12="","",J12)</f>
        <v>16. 11. 2020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 xml:space="preserve"> </v>
      </c>
      <c r="G113" s="28"/>
      <c r="H113" s="28"/>
      <c r="I113" s="23" t="s">
        <v>29</v>
      </c>
      <c r="J113" s="26" t="str">
        <f>E21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27</v>
      </c>
      <c r="D114" s="28"/>
      <c r="E114" s="28"/>
      <c r="F114" s="21" t="str">
        <f>IF(E18="","",E18)</f>
        <v>Vyplň údaj</v>
      </c>
      <c r="G114" s="28"/>
      <c r="H114" s="28"/>
      <c r="I114" s="23" t="s">
        <v>30</v>
      </c>
      <c r="J114" s="26" t="str">
        <f>E24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3"/>
      <c r="B116" s="114"/>
      <c r="C116" s="115" t="s">
        <v>123</v>
      </c>
      <c r="D116" s="116" t="s">
        <v>57</v>
      </c>
      <c r="E116" s="116" t="s">
        <v>53</v>
      </c>
      <c r="F116" s="116" t="s">
        <v>54</v>
      </c>
      <c r="G116" s="116" t="s">
        <v>124</v>
      </c>
      <c r="H116" s="116" t="s">
        <v>125</v>
      </c>
      <c r="I116" s="116" t="s">
        <v>126</v>
      </c>
      <c r="J116" s="116" t="s">
        <v>127</v>
      </c>
      <c r="K116" s="116" t="s">
        <v>118</v>
      </c>
      <c r="L116" s="117" t="s">
        <v>128</v>
      </c>
      <c r="M116" s="118"/>
      <c r="N116" s="58" t="s">
        <v>1</v>
      </c>
      <c r="O116" s="59" t="s">
        <v>36</v>
      </c>
      <c r="P116" s="59" t="s">
        <v>129</v>
      </c>
      <c r="Q116" s="59" t="s">
        <v>130</v>
      </c>
      <c r="R116" s="59" t="s">
        <v>131</v>
      </c>
      <c r="S116" s="59" t="s">
        <v>132</v>
      </c>
      <c r="T116" s="59" t="s">
        <v>133</v>
      </c>
      <c r="U116" s="59" t="s">
        <v>134</v>
      </c>
      <c r="V116" s="59" t="s">
        <v>135</v>
      </c>
      <c r="W116" s="59" t="s">
        <v>136</v>
      </c>
      <c r="X116" s="60" t="s">
        <v>137</v>
      </c>
      <c r="Y116" s="113"/>
      <c r="Z116" s="113"/>
      <c r="AA116" s="113"/>
      <c r="AB116" s="113"/>
      <c r="AC116" s="113"/>
      <c r="AD116" s="113"/>
      <c r="AE116" s="113"/>
    </row>
    <row r="117" spans="1:65" s="2" customFormat="1" ht="22.9" customHeight="1">
      <c r="A117" s="28"/>
      <c r="B117" s="29"/>
      <c r="C117" s="65" t="s">
        <v>138</v>
      </c>
      <c r="D117" s="28"/>
      <c r="E117" s="28"/>
      <c r="F117" s="28"/>
      <c r="G117" s="28"/>
      <c r="H117" s="28"/>
      <c r="I117" s="28"/>
      <c r="J117" s="28"/>
      <c r="K117" s="119">
        <f>BK117</f>
        <v>0</v>
      </c>
      <c r="L117" s="28"/>
      <c r="M117" s="29"/>
      <c r="N117" s="61"/>
      <c r="O117" s="52"/>
      <c r="P117" s="62"/>
      <c r="Q117" s="120">
        <f>Q118</f>
        <v>0</v>
      </c>
      <c r="R117" s="120">
        <f>R118</f>
        <v>0</v>
      </c>
      <c r="S117" s="62"/>
      <c r="T117" s="121">
        <f>T118</f>
        <v>0</v>
      </c>
      <c r="U117" s="62"/>
      <c r="V117" s="121">
        <f>V118</f>
        <v>0</v>
      </c>
      <c r="W117" s="62"/>
      <c r="X117" s="122">
        <f>X118</f>
        <v>0</v>
      </c>
      <c r="Y117" s="28"/>
      <c r="Z117" s="28"/>
      <c r="AA117" s="28"/>
      <c r="AB117" s="28"/>
      <c r="AC117" s="28"/>
      <c r="AD117" s="28"/>
      <c r="AE117" s="28"/>
      <c r="AT117" s="13" t="s">
        <v>73</v>
      </c>
      <c r="AU117" s="13" t="s">
        <v>120</v>
      </c>
      <c r="BK117" s="123">
        <f>BK118</f>
        <v>0</v>
      </c>
    </row>
    <row r="118" spans="1:65" s="11" customFormat="1" ht="25.9" customHeight="1">
      <c r="B118" s="124"/>
      <c r="D118" s="125" t="s">
        <v>73</v>
      </c>
      <c r="E118" s="126" t="s">
        <v>139</v>
      </c>
      <c r="F118" s="126" t="s">
        <v>140</v>
      </c>
      <c r="I118" s="127"/>
      <c r="J118" s="127"/>
      <c r="K118" s="128">
        <f>BK118</f>
        <v>0</v>
      </c>
      <c r="M118" s="124"/>
      <c r="N118" s="129"/>
      <c r="O118" s="130"/>
      <c r="P118" s="130"/>
      <c r="Q118" s="131">
        <f>SUM(Q119:Q136)</f>
        <v>0</v>
      </c>
      <c r="R118" s="131">
        <f>SUM(R119:R136)</f>
        <v>0</v>
      </c>
      <c r="S118" s="130"/>
      <c r="T118" s="132">
        <f>SUM(T119:T136)</f>
        <v>0</v>
      </c>
      <c r="U118" s="130"/>
      <c r="V118" s="132">
        <f>SUM(V119:V136)</f>
        <v>0</v>
      </c>
      <c r="W118" s="130"/>
      <c r="X118" s="133">
        <f>SUM(X119:X136)</f>
        <v>0</v>
      </c>
      <c r="AR118" s="125" t="s">
        <v>141</v>
      </c>
      <c r="AT118" s="134" t="s">
        <v>73</v>
      </c>
      <c r="AU118" s="134" t="s">
        <v>74</v>
      </c>
      <c r="AY118" s="125" t="s">
        <v>142</v>
      </c>
      <c r="BK118" s="135">
        <f>SUM(BK119:BK136)</f>
        <v>0</v>
      </c>
    </row>
    <row r="119" spans="1:65" s="2" customFormat="1" ht="76.349999999999994" customHeight="1">
      <c r="A119" s="28"/>
      <c r="B119" s="136"/>
      <c r="C119" s="137" t="s">
        <v>82</v>
      </c>
      <c r="D119" s="137" t="s">
        <v>143</v>
      </c>
      <c r="E119" s="138" t="s">
        <v>191</v>
      </c>
      <c r="F119" s="139" t="s">
        <v>192</v>
      </c>
      <c r="G119" s="140" t="s">
        <v>146</v>
      </c>
      <c r="H119" s="141">
        <v>6</v>
      </c>
      <c r="I119" s="142"/>
      <c r="J119" s="142"/>
      <c r="K119" s="143">
        <f>ROUND(P119*H119,2)</f>
        <v>0</v>
      </c>
      <c r="L119" s="139" t="s">
        <v>1</v>
      </c>
      <c r="M119" s="29"/>
      <c r="N119" s="144" t="s">
        <v>1</v>
      </c>
      <c r="O119" s="145" t="s">
        <v>37</v>
      </c>
      <c r="P119" s="146">
        <f>I119+J119</f>
        <v>0</v>
      </c>
      <c r="Q119" s="146">
        <f>ROUND(I119*H119,2)</f>
        <v>0</v>
      </c>
      <c r="R119" s="146">
        <f>ROUND(J119*H119,2)</f>
        <v>0</v>
      </c>
      <c r="S119" s="54"/>
      <c r="T119" s="147">
        <f>S119*H119</f>
        <v>0</v>
      </c>
      <c r="U119" s="147">
        <v>0</v>
      </c>
      <c r="V119" s="147">
        <f>U119*H119</f>
        <v>0</v>
      </c>
      <c r="W119" s="147">
        <v>0</v>
      </c>
      <c r="X119" s="148">
        <f>W119*H119</f>
        <v>0</v>
      </c>
      <c r="Y119" s="28"/>
      <c r="Z119" s="28"/>
      <c r="AA119" s="28"/>
      <c r="AB119" s="28"/>
      <c r="AC119" s="28"/>
      <c r="AD119" s="28"/>
      <c r="AE119" s="28"/>
      <c r="AR119" s="149" t="s">
        <v>147</v>
      </c>
      <c r="AT119" s="149" t="s">
        <v>143</v>
      </c>
      <c r="AU119" s="149" t="s">
        <v>82</v>
      </c>
      <c r="AY119" s="13" t="s">
        <v>142</v>
      </c>
      <c r="BE119" s="150">
        <f>IF(O119="základní",K119,0)</f>
        <v>0</v>
      </c>
      <c r="BF119" s="150">
        <f>IF(O119="snížená",K119,0)</f>
        <v>0</v>
      </c>
      <c r="BG119" s="150">
        <f>IF(O119="zákl. přenesená",K119,0)</f>
        <v>0</v>
      </c>
      <c r="BH119" s="150">
        <f>IF(O119="sníž. přenesená",K119,0)</f>
        <v>0</v>
      </c>
      <c r="BI119" s="150">
        <f>IF(O119="nulová",K119,0)</f>
        <v>0</v>
      </c>
      <c r="BJ119" s="13" t="s">
        <v>82</v>
      </c>
      <c r="BK119" s="150">
        <f>ROUND(P119*H119,2)</f>
        <v>0</v>
      </c>
      <c r="BL119" s="13" t="s">
        <v>147</v>
      </c>
      <c r="BM119" s="149" t="s">
        <v>276</v>
      </c>
    </row>
    <row r="120" spans="1:65" s="2" customFormat="1" ht="39">
      <c r="A120" s="28"/>
      <c r="B120" s="29"/>
      <c r="C120" s="28"/>
      <c r="D120" s="151" t="s">
        <v>149</v>
      </c>
      <c r="E120" s="28"/>
      <c r="F120" s="152" t="s">
        <v>277</v>
      </c>
      <c r="G120" s="28"/>
      <c r="H120" s="28"/>
      <c r="I120" s="153"/>
      <c r="J120" s="153"/>
      <c r="K120" s="28"/>
      <c r="L120" s="28"/>
      <c r="M120" s="29"/>
      <c r="N120" s="154"/>
      <c r="O120" s="155"/>
      <c r="P120" s="54"/>
      <c r="Q120" s="54"/>
      <c r="R120" s="54"/>
      <c r="S120" s="54"/>
      <c r="T120" s="54"/>
      <c r="U120" s="54"/>
      <c r="V120" s="54"/>
      <c r="W120" s="54"/>
      <c r="X120" s="55"/>
      <c r="Y120" s="28"/>
      <c r="Z120" s="28"/>
      <c r="AA120" s="28"/>
      <c r="AB120" s="28"/>
      <c r="AC120" s="28"/>
      <c r="AD120" s="28"/>
      <c r="AE120" s="28"/>
      <c r="AT120" s="13" t="s">
        <v>149</v>
      </c>
      <c r="AU120" s="13" t="s">
        <v>82</v>
      </c>
    </row>
    <row r="121" spans="1:65" s="2" customFormat="1" ht="76.349999999999994" customHeight="1">
      <c r="A121" s="28"/>
      <c r="B121" s="136"/>
      <c r="C121" s="137" t="s">
        <v>84</v>
      </c>
      <c r="D121" s="137" t="s">
        <v>143</v>
      </c>
      <c r="E121" s="138" t="s">
        <v>226</v>
      </c>
      <c r="F121" s="139" t="s">
        <v>227</v>
      </c>
      <c r="G121" s="140" t="s">
        <v>146</v>
      </c>
      <c r="H121" s="141">
        <v>8</v>
      </c>
      <c r="I121" s="142"/>
      <c r="J121" s="142"/>
      <c r="K121" s="143">
        <f>ROUND(P121*H121,2)</f>
        <v>0</v>
      </c>
      <c r="L121" s="139" t="s">
        <v>1</v>
      </c>
      <c r="M121" s="29"/>
      <c r="N121" s="144" t="s">
        <v>1</v>
      </c>
      <c r="O121" s="145" t="s">
        <v>37</v>
      </c>
      <c r="P121" s="146">
        <f>I121+J121</f>
        <v>0</v>
      </c>
      <c r="Q121" s="146">
        <f>ROUND(I121*H121,2)</f>
        <v>0</v>
      </c>
      <c r="R121" s="146">
        <f>ROUND(J121*H121,2)</f>
        <v>0</v>
      </c>
      <c r="S121" s="54"/>
      <c r="T121" s="147">
        <f>S121*H121</f>
        <v>0</v>
      </c>
      <c r="U121" s="147">
        <v>0</v>
      </c>
      <c r="V121" s="147">
        <f>U121*H121</f>
        <v>0</v>
      </c>
      <c r="W121" s="147">
        <v>0</v>
      </c>
      <c r="X121" s="148">
        <f>W121*H121</f>
        <v>0</v>
      </c>
      <c r="Y121" s="28"/>
      <c r="Z121" s="28"/>
      <c r="AA121" s="28"/>
      <c r="AB121" s="28"/>
      <c r="AC121" s="28"/>
      <c r="AD121" s="28"/>
      <c r="AE121" s="28"/>
      <c r="AR121" s="149" t="s">
        <v>147</v>
      </c>
      <c r="AT121" s="149" t="s">
        <v>143</v>
      </c>
      <c r="AU121" s="149" t="s">
        <v>82</v>
      </c>
      <c r="AY121" s="13" t="s">
        <v>142</v>
      </c>
      <c r="BE121" s="150">
        <f>IF(O121="základní",K121,0)</f>
        <v>0</v>
      </c>
      <c r="BF121" s="150">
        <f>IF(O121="snížená",K121,0)</f>
        <v>0</v>
      </c>
      <c r="BG121" s="150">
        <f>IF(O121="zákl. přenesená",K121,0)</f>
        <v>0</v>
      </c>
      <c r="BH121" s="150">
        <f>IF(O121="sníž. přenesená",K121,0)</f>
        <v>0</v>
      </c>
      <c r="BI121" s="150">
        <f>IF(O121="nulová",K121,0)</f>
        <v>0</v>
      </c>
      <c r="BJ121" s="13" t="s">
        <v>82</v>
      </c>
      <c r="BK121" s="150">
        <f>ROUND(P121*H121,2)</f>
        <v>0</v>
      </c>
      <c r="BL121" s="13" t="s">
        <v>147</v>
      </c>
      <c r="BM121" s="149" t="s">
        <v>278</v>
      </c>
    </row>
    <row r="122" spans="1:65" s="2" customFormat="1" ht="48.75">
      <c r="A122" s="28"/>
      <c r="B122" s="29"/>
      <c r="C122" s="28"/>
      <c r="D122" s="151" t="s">
        <v>149</v>
      </c>
      <c r="E122" s="28"/>
      <c r="F122" s="152" t="s">
        <v>279</v>
      </c>
      <c r="G122" s="28"/>
      <c r="H122" s="28"/>
      <c r="I122" s="153"/>
      <c r="J122" s="153"/>
      <c r="K122" s="28"/>
      <c r="L122" s="28"/>
      <c r="M122" s="29"/>
      <c r="N122" s="154"/>
      <c r="O122" s="155"/>
      <c r="P122" s="54"/>
      <c r="Q122" s="54"/>
      <c r="R122" s="54"/>
      <c r="S122" s="54"/>
      <c r="T122" s="54"/>
      <c r="U122" s="54"/>
      <c r="V122" s="54"/>
      <c r="W122" s="54"/>
      <c r="X122" s="55"/>
      <c r="Y122" s="28"/>
      <c r="Z122" s="28"/>
      <c r="AA122" s="28"/>
      <c r="AB122" s="28"/>
      <c r="AC122" s="28"/>
      <c r="AD122" s="28"/>
      <c r="AE122" s="28"/>
      <c r="AT122" s="13" t="s">
        <v>149</v>
      </c>
      <c r="AU122" s="13" t="s">
        <v>82</v>
      </c>
    </row>
    <row r="123" spans="1:65" s="2" customFormat="1" ht="76.349999999999994" customHeight="1">
      <c r="A123" s="28"/>
      <c r="B123" s="136"/>
      <c r="C123" s="137" t="s">
        <v>155</v>
      </c>
      <c r="D123" s="137" t="s">
        <v>143</v>
      </c>
      <c r="E123" s="138" t="s">
        <v>195</v>
      </c>
      <c r="F123" s="139" t="s">
        <v>196</v>
      </c>
      <c r="G123" s="140" t="s">
        <v>146</v>
      </c>
      <c r="H123" s="141">
        <v>2</v>
      </c>
      <c r="I123" s="142"/>
      <c r="J123" s="142"/>
      <c r="K123" s="143">
        <f>ROUND(P123*H123,2)</f>
        <v>0</v>
      </c>
      <c r="L123" s="139" t="s">
        <v>1</v>
      </c>
      <c r="M123" s="29"/>
      <c r="N123" s="144" t="s">
        <v>1</v>
      </c>
      <c r="O123" s="145" t="s">
        <v>37</v>
      </c>
      <c r="P123" s="146">
        <f>I123+J123</f>
        <v>0</v>
      </c>
      <c r="Q123" s="146">
        <f>ROUND(I123*H123,2)</f>
        <v>0</v>
      </c>
      <c r="R123" s="146">
        <f>ROUND(J123*H123,2)</f>
        <v>0</v>
      </c>
      <c r="S123" s="54"/>
      <c r="T123" s="147">
        <f>S123*H123</f>
        <v>0</v>
      </c>
      <c r="U123" s="147">
        <v>0</v>
      </c>
      <c r="V123" s="147">
        <f>U123*H123</f>
        <v>0</v>
      </c>
      <c r="W123" s="147">
        <v>0</v>
      </c>
      <c r="X123" s="148">
        <f>W123*H123</f>
        <v>0</v>
      </c>
      <c r="Y123" s="28"/>
      <c r="Z123" s="28"/>
      <c r="AA123" s="28"/>
      <c r="AB123" s="28"/>
      <c r="AC123" s="28"/>
      <c r="AD123" s="28"/>
      <c r="AE123" s="28"/>
      <c r="AR123" s="149" t="s">
        <v>147</v>
      </c>
      <c r="AT123" s="149" t="s">
        <v>143</v>
      </c>
      <c r="AU123" s="149" t="s">
        <v>82</v>
      </c>
      <c r="AY123" s="13" t="s">
        <v>142</v>
      </c>
      <c r="BE123" s="150">
        <f>IF(O123="základní",K123,0)</f>
        <v>0</v>
      </c>
      <c r="BF123" s="150">
        <f>IF(O123="snížená",K123,0)</f>
        <v>0</v>
      </c>
      <c r="BG123" s="150">
        <f>IF(O123="zákl. přenesená",K123,0)</f>
        <v>0</v>
      </c>
      <c r="BH123" s="150">
        <f>IF(O123="sníž. přenesená",K123,0)</f>
        <v>0</v>
      </c>
      <c r="BI123" s="150">
        <f>IF(O123="nulová",K123,0)</f>
        <v>0</v>
      </c>
      <c r="BJ123" s="13" t="s">
        <v>82</v>
      </c>
      <c r="BK123" s="150">
        <f>ROUND(P123*H123,2)</f>
        <v>0</v>
      </c>
      <c r="BL123" s="13" t="s">
        <v>147</v>
      </c>
      <c r="BM123" s="149" t="s">
        <v>280</v>
      </c>
    </row>
    <row r="124" spans="1:65" s="2" customFormat="1" ht="19.5">
      <c r="A124" s="28"/>
      <c r="B124" s="29"/>
      <c r="C124" s="28"/>
      <c r="D124" s="151" t="s">
        <v>149</v>
      </c>
      <c r="E124" s="28"/>
      <c r="F124" s="152" t="s">
        <v>281</v>
      </c>
      <c r="G124" s="28"/>
      <c r="H124" s="28"/>
      <c r="I124" s="153"/>
      <c r="J124" s="153"/>
      <c r="K124" s="28"/>
      <c r="L124" s="28"/>
      <c r="M124" s="29"/>
      <c r="N124" s="154"/>
      <c r="O124" s="155"/>
      <c r="P124" s="54"/>
      <c r="Q124" s="54"/>
      <c r="R124" s="54"/>
      <c r="S124" s="54"/>
      <c r="T124" s="54"/>
      <c r="U124" s="54"/>
      <c r="V124" s="54"/>
      <c r="W124" s="54"/>
      <c r="X124" s="55"/>
      <c r="Y124" s="28"/>
      <c r="Z124" s="28"/>
      <c r="AA124" s="28"/>
      <c r="AB124" s="28"/>
      <c r="AC124" s="28"/>
      <c r="AD124" s="28"/>
      <c r="AE124" s="28"/>
      <c r="AT124" s="13" t="s">
        <v>149</v>
      </c>
      <c r="AU124" s="13" t="s">
        <v>82</v>
      </c>
    </row>
    <row r="125" spans="1:65" s="2" customFormat="1" ht="62.65" customHeight="1">
      <c r="A125" s="28"/>
      <c r="B125" s="136"/>
      <c r="C125" s="137" t="s">
        <v>141</v>
      </c>
      <c r="D125" s="137" t="s">
        <v>143</v>
      </c>
      <c r="E125" s="138" t="s">
        <v>199</v>
      </c>
      <c r="F125" s="139" t="s">
        <v>200</v>
      </c>
      <c r="G125" s="140" t="s">
        <v>146</v>
      </c>
      <c r="H125" s="141">
        <v>2</v>
      </c>
      <c r="I125" s="142"/>
      <c r="J125" s="142"/>
      <c r="K125" s="143">
        <f>ROUND(P125*H125,2)</f>
        <v>0</v>
      </c>
      <c r="L125" s="139" t="s">
        <v>1</v>
      </c>
      <c r="M125" s="29"/>
      <c r="N125" s="144" t="s">
        <v>1</v>
      </c>
      <c r="O125" s="145" t="s">
        <v>37</v>
      </c>
      <c r="P125" s="146">
        <f>I125+J125</f>
        <v>0</v>
      </c>
      <c r="Q125" s="146">
        <f>ROUND(I125*H125,2)</f>
        <v>0</v>
      </c>
      <c r="R125" s="146">
        <f>ROUND(J125*H125,2)</f>
        <v>0</v>
      </c>
      <c r="S125" s="54"/>
      <c r="T125" s="147">
        <f>S125*H125</f>
        <v>0</v>
      </c>
      <c r="U125" s="147">
        <v>0</v>
      </c>
      <c r="V125" s="147">
        <f>U125*H125</f>
        <v>0</v>
      </c>
      <c r="W125" s="147">
        <v>0</v>
      </c>
      <c r="X125" s="148">
        <f>W125*H125</f>
        <v>0</v>
      </c>
      <c r="Y125" s="28"/>
      <c r="Z125" s="28"/>
      <c r="AA125" s="28"/>
      <c r="AB125" s="28"/>
      <c r="AC125" s="28"/>
      <c r="AD125" s="28"/>
      <c r="AE125" s="28"/>
      <c r="AR125" s="149" t="s">
        <v>147</v>
      </c>
      <c r="AT125" s="149" t="s">
        <v>143</v>
      </c>
      <c r="AU125" s="149" t="s">
        <v>82</v>
      </c>
      <c r="AY125" s="13" t="s">
        <v>142</v>
      </c>
      <c r="BE125" s="150">
        <f>IF(O125="základní",K125,0)</f>
        <v>0</v>
      </c>
      <c r="BF125" s="150">
        <f>IF(O125="snížená",K125,0)</f>
        <v>0</v>
      </c>
      <c r="BG125" s="150">
        <f>IF(O125="zákl. přenesená",K125,0)</f>
        <v>0</v>
      </c>
      <c r="BH125" s="150">
        <f>IF(O125="sníž. přenesená",K125,0)</f>
        <v>0</v>
      </c>
      <c r="BI125" s="150">
        <f>IF(O125="nulová",K125,0)</f>
        <v>0</v>
      </c>
      <c r="BJ125" s="13" t="s">
        <v>82</v>
      </c>
      <c r="BK125" s="150">
        <f>ROUND(P125*H125,2)</f>
        <v>0</v>
      </c>
      <c r="BL125" s="13" t="s">
        <v>147</v>
      </c>
      <c r="BM125" s="149" t="s">
        <v>282</v>
      </c>
    </row>
    <row r="126" spans="1:65" s="2" customFormat="1" ht="29.25">
      <c r="A126" s="28"/>
      <c r="B126" s="29"/>
      <c r="C126" s="28"/>
      <c r="D126" s="151" t="s">
        <v>149</v>
      </c>
      <c r="E126" s="28"/>
      <c r="F126" s="152" t="s">
        <v>283</v>
      </c>
      <c r="G126" s="28"/>
      <c r="H126" s="28"/>
      <c r="I126" s="153"/>
      <c r="J126" s="153"/>
      <c r="K126" s="28"/>
      <c r="L126" s="28"/>
      <c r="M126" s="29"/>
      <c r="N126" s="154"/>
      <c r="O126" s="155"/>
      <c r="P126" s="54"/>
      <c r="Q126" s="54"/>
      <c r="R126" s="54"/>
      <c r="S126" s="54"/>
      <c r="T126" s="54"/>
      <c r="U126" s="54"/>
      <c r="V126" s="54"/>
      <c r="W126" s="54"/>
      <c r="X126" s="55"/>
      <c r="Y126" s="28"/>
      <c r="Z126" s="28"/>
      <c r="AA126" s="28"/>
      <c r="AB126" s="28"/>
      <c r="AC126" s="28"/>
      <c r="AD126" s="28"/>
      <c r="AE126" s="28"/>
      <c r="AT126" s="13" t="s">
        <v>149</v>
      </c>
      <c r="AU126" s="13" t="s">
        <v>82</v>
      </c>
    </row>
    <row r="127" spans="1:65" s="2" customFormat="1" ht="62.65" customHeight="1">
      <c r="A127" s="28"/>
      <c r="B127" s="136"/>
      <c r="C127" s="137" t="s">
        <v>164</v>
      </c>
      <c r="D127" s="137" t="s">
        <v>143</v>
      </c>
      <c r="E127" s="138" t="s">
        <v>203</v>
      </c>
      <c r="F127" s="139" t="s">
        <v>204</v>
      </c>
      <c r="G127" s="140" t="s">
        <v>146</v>
      </c>
      <c r="H127" s="141">
        <v>1</v>
      </c>
      <c r="I127" s="142"/>
      <c r="J127" s="142"/>
      <c r="K127" s="143">
        <f>ROUND(P127*H127,2)</f>
        <v>0</v>
      </c>
      <c r="L127" s="139" t="s">
        <v>1</v>
      </c>
      <c r="M127" s="29"/>
      <c r="N127" s="144" t="s">
        <v>1</v>
      </c>
      <c r="O127" s="145" t="s">
        <v>37</v>
      </c>
      <c r="P127" s="146">
        <f>I127+J127</f>
        <v>0</v>
      </c>
      <c r="Q127" s="146">
        <f>ROUND(I127*H127,2)</f>
        <v>0</v>
      </c>
      <c r="R127" s="146">
        <f>ROUND(J127*H127,2)</f>
        <v>0</v>
      </c>
      <c r="S127" s="54"/>
      <c r="T127" s="147">
        <f>S127*H127</f>
        <v>0</v>
      </c>
      <c r="U127" s="147">
        <v>0</v>
      </c>
      <c r="V127" s="147">
        <f>U127*H127</f>
        <v>0</v>
      </c>
      <c r="W127" s="147">
        <v>0</v>
      </c>
      <c r="X127" s="148">
        <f>W127*H127</f>
        <v>0</v>
      </c>
      <c r="Y127" s="28"/>
      <c r="Z127" s="28"/>
      <c r="AA127" s="28"/>
      <c r="AB127" s="28"/>
      <c r="AC127" s="28"/>
      <c r="AD127" s="28"/>
      <c r="AE127" s="28"/>
      <c r="AR127" s="149" t="s">
        <v>147</v>
      </c>
      <c r="AT127" s="149" t="s">
        <v>143</v>
      </c>
      <c r="AU127" s="149" t="s">
        <v>82</v>
      </c>
      <c r="AY127" s="13" t="s">
        <v>142</v>
      </c>
      <c r="BE127" s="150">
        <f>IF(O127="základní",K127,0)</f>
        <v>0</v>
      </c>
      <c r="BF127" s="150">
        <f>IF(O127="snížená",K127,0)</f>
        <v>0</v>
      </c>
      <c r="BG127" s="150">
        <f>IF(O127="zákl. přenesená",K127,0)</f>
        <v>0</v>
      </c>
      <c r="BH127" s="150">
        <f>IF(O127="sníž. přenesená",K127,0)</f>
        <v>0</v>
      </c>
      <c r="BI127" s="150">
        <f>IF(O127="nulová",K127,0)</f>
        <v>0</v>
      </c>
      <c r="BJ127" s="13" t="s">
        <v>82</v>
      </c>
      <c r="BK127" s="150">
        <f>ROUND(P127*H127,2)</f>
        <v>0</v>
      </c>
      <c r="BL127" s="13" t="s">
        <v>147</v>
      </c>
      <c r="BM127" s="149" t="s">
        <v>284</v>
      </c>
    </row>
    <row r="128" spans="1:65" s="2" customFormat="1" ht="19.5">
      <c r="A128" s="28"/>
      <c r="B128" s="29"/>
      <c r="C128" s="28"/>
      <c r="D128" s="151" t="s">
        <v>149</v>
      </c>
      <c r="E128" s="28"/>
      <c r="F128" s="152" t="s">
        <v>285</v>
      </c>
      <c r="G128" s="28"/>
      <c r="H128" s="28"/>
      <c r="I128" s="153"/>
      <c r="J128" s="153"/>
      <c r="K128" s="28"/>
      <c r="L128" s="28"/>
      <c r="M128" s="29"/>
      <c r="N128" s="154"/>
      <c r="O128" s="15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28"/>
      <c r="AB128" s="28"/>
      <c r="AC128" s="28"/>
      <c r="AD128" s="28"/>
      <c r="AE128" s="28"/>
      <c r="AT128" s="13" t="s">
        <v>149</v>
      </c>
      <c r="AU128" s="13" t="s">
        <v>82</v>
      </c>
    </row>
    <row r="129" spans="1:65" s="2" customFormat="1" ht="62.65" customHeight="1">
      <c r="A129" s="28"/>
      <c r="B129" s="136"/>
      <c r="C129" s="137" t="s">
        <v>176</v>
      </c>
      <c r="D129" s="137" t="s">
        <v>143</v>
      </c>
      <c r="E129" s="138" t="s">
        <v>207</v>
      </c>
      <c r="F129" s="139" t="s">
        <v>208</v>
      </c>
      <c r="G129" s="140" t="s">
        <v>146</v>
      </c>
      <c r="H129" s="141">
        <v>3</v>
      </c>
      <c r="I129" s="142"/>
      <c r="J129" s="142"/>
      <c r="K129" s="143">
        <f>ROUND(P129*H129,2)</f>
        <v>0</v>
      </c>
      <c r="L129" s="139" t="s">
        <v>1</v>
      </c>
      <c r="M129" s="29"/>
      <c r="N129" s="144" t="s">
        <v>1</v>
      </c>
      <c r="O129" s="145" t="s">
        <v>37</v>
      </c>
      <c r="P129" s="146">
        <f>I129+J129</f>
        <v>0</v>
      </c>
      <c r="Q129" s="146">
        <f>ROUND(I129*H129,2)</f>
        <v>0</v>
      </c>
      <c r="R129" s="146">
        <f>ROUND(J129*H129,2)</f>
        <v>0</v>
      </c>
      <c r="S129" s="54"/>
      <c r="T129" s="147">
        <f>S129*H129</f>
        <v>0</v>
      </c>
      <c r="U129" s="147">
        <v>0</v>
      </c>
      <c r="V129" s="147">
        <f>U129*H129</f>
        <v>0</v>
      </c>
      <c r="W129" s="147">
        <v>0</v>
      </c>
      <c r="X129" s="148">
        <f>W129*H129</f>
        <v>0</v>
      </c>
      <c r="Y129" s="28"/>
      <c r="Z129" s="28"/>
      <c r="AA129" s="28"/>
      <c r="AB129" s="28"/>
      <c r="AC129" s="28"/>
      <c r="AD129" s="28"/>
      <c r="AE129" s="28"/>
      <c r="AR129" s="149" t="s">
        <v>147</v>
      </c>
      <c r="AT129" s="149" t="s">
        <v>143</v>
      </c>
      <c r="AU129" s="149" t="s">
        <v>82</v>
      </c>
      <c r="AY129" s="13" t="s">
        <v>142</v>
      </c>
      <c r="BE129" s="150">
        <f>IF(O129="základní",K129,0)</f>
        <v>0</v>
      </c>
      <c r="BF129" s="150">
        <f>IF(O129="snížená",K129,0)</f>
        <v>0</v>
      </c>
      <c r="BG129" s="150">
        <f>IF(O129="zákl. přenesená",K129,0)</f>
        <v>0</v>
      </c>
      <c r="BH129" s="150">
        <f>IF(O129="sníž. přenesená",K129,0)</f>
        <v>0</v>
      </c>
      <c r="BI129" s="150">
        <f>IF(O129="nulová",K129,0)</f>
        <v>0</v>
      </c>
      <c r="BJ129" s="13" t="s">
        <v>82</v>
      </c>
      <c r="BK129" s="150">
        <f>ROUND(P129*H129,2)</f>
        <v>0</v>
      </c>
      <c r="BL129" s="13" t="s">
        <v>147</v>
      </c>
      <c r="BM129" s="149" t="s">
        <v>286</v>
      </c>
    </row>
    <row r="130" spans="1:65" s="2" customFormat="1" ht="39">
      <c r="A130" s="28"/>
      <c r="B130" s="29"/>
      <c r="C130" s="28"/>
      <c r="D130" s="151" t="s">
        <v>149</v>
      </c>
      <c r="E130" s="28"/>
      <c r="F130" s="152" t="s">
        <v>287</v>
      </c>
      <c r="G130" s="28"/>
      <c r="H130" s="28"/>
      <c r="I130" s="153"/>
      <c r="J130" s="153"/>
      <c r="K130" s="28"/>
      <c r="L130" s="28"/>
      <c r="M130" s="29"/>
      <c r="N130" s="154"/>
      <c r="O130" s="15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28"/>
      <c r="AB130" s="28"/>
      <c r="AC130" s="28"/>
      <c r="AD130" s="28"/>
      <c r="AE130" s="28"/>
      <c r="AT130" s="13" t="s">
        <v>149</v>
      </c>
      <c r="AU130" s="13" t="s">
        <v>82</v>
      </c>
    </row>
    <row r="131" spans="1:65" s="2" customFormat="1" ht="62.65" customHeight="1">
      <c r="A131" s="28"/>
      <c r="B131" s="136"/>
      <c r="C131" s="137" t="s">
        <v>181</v>
      </c>
      <c r="D131" s="137" t="s">
        <v>143</v>
      </c>
      <c r="E131" s="138" t="s">
        <v>259</v>
      </c>
      <c r="F131" s="139" t="s">
        <v>260</v>
      </c>
      <c r="G131" s="140" t="s">
        <v>146</v>
      </c>
      <c r="H131" s="141">
        <v>2</v>
      </c>
      <c r="I131" s="142"/>
      <c r="J131" s="142"/>
      <c r="K131" s="143">
        <f>ROUND(P131*H131,2)</f>
        <v>0</v>
      </c>
      <c r="L131" s="139" t="s">
        <v>1</v>
      </c>
      <c r="M131" s="29"/>
      <c r="N131" s="144" t="s">
        <v>1</v>
      </c>
      <c r="O131" s="145" t="s">
        <v>37</v>
      </c>
      <c r="P131" s="146">
        <f>I131+J131</f>
        <v>0</v>
      </c>
      <c r="Q131" s="146">
        <f>ROUND(I131*H131,2)</f>
        <v>0</v>
      </c>
      <c r="R131" s="146">
        <f>ROUND(J131*H131,2)</f>
        <v>0</v>
      </c>
      <c r="S131" s="54"/>
      <c r="T131" s="147">
        <f>S131*H131</f>
        <v>0</v>
      </c>
      <c r="U131" s="147">
        <v>0</v>
      </c>
      <c r="V131" s="147">
        <f>U131*H131</f>
        <v>0</v>
      </c>
      <c r="W131" s="147">
        <v>0</v>
      </c>
      <c r="X131" s="148">
        <f>W131*H131</f>
        <v>0</v>
      </c>
      <c r="Y131" s="28"/>
      <c r="Z131" s="28"/>
      <c r="AA131" s="28"/>
      <c r="AB131" s="28"/>
      <c r="AC131" s="28"/>
      <c r="AD131" s="28"/>
      <c r="AE131" s="28"/>
      <c r="AR131" s="149" t="s">
        <v>147</v>
      </c>
      <c r="AT131" s="149" t="s">
        <v>143</v>
      </c>
      <c r="AU131" s="149" t="s">
        <v>82</v>
      </c>
      <c r="AY131" s="13" t="s">
        <v>142</v>
      </c>
      <c r="BE131" s="150">
        <f>IF(O131="základní",K131,0)</f>
        <v>0</v>
      </c>
      <c r="BF131" s="150">
        <f>IF(O131="snížená",K131,0)</f>
        <v>0</v>
      </c>
      <c r="BG131" s="150">
        <f>IF(O131="zákl. přenesená",K131,0)</f>
        <v>0</v>
      </c>
      <c r="BH131" s="150">
        <f>IF(O131="sníž. přenesená",K131,0)</f>
        <v>0</v>
      </c>
      <c r="BI131" s="150">
        <f>IF(O131="nulová",K131,0)</f>
        <v>0</v>
      </c>
      <c r="BJ131" s="13" t="s">
        <v>82</v>
      </c>
      <c r="BK131" s="150">
        <f>ROUND(P131*H131,2)</f>
        <v>0</v>
      </c>
      <c r="BL131" s="13" t="s">
        <v>147</v>
      </c>
      <c r="BM131" s="149" t="s">
        <v>288</v>
      </c>
    </row>
    <row r="132" spans="1:65" s="2" customFormat="1" ht="29.25">
      <c r="A132" s="28"/>
      <c r="B132" s="29"/>
      <c r="C132" s="28"/>
      <c r="D132" s="151" t="s">
        <v>149</v>
      </c>
      <c r="E132" s="28"/>
      <c r="F132" s="152" t="s">
        <v>289</v>
      </c>
      <c r="G132" s="28"/>
      <c r="H132" s="28"/>
      <c r="I132" s="153"/>
      <c r="J132" s="153"/>
      <c r="K132" s="28"/>
      <c r="L132" s="28"/>
      <c r="M132" s="29"/>
      <c r="N132" s="154"/>
      <c r="O132" s="155"/>
      <c r="P132" s="54"/>
      <c r="Q132" s="54"/>
      <c r="R132" s="54"/>
      <c r="S132" s="54"/>
      <c r="T132" s="54"/>
      <c r="U132" s="54"/>
      <c r="V132" s="54"/>
      <c r="W132" s="54"/>
      <c r="X132" s="55"/>
      <c r="Y132" s="28"/>
      <c r="Z132" s="28"/>
      <c r="AA132" s="28"/>
      <c r="AB132" s="28"/>
      <c r="AC132" s="28"/>
      <c r="AD132" s="28"/>
      <c r="AE132" s="28"/>
      <c r="AT132" s="13" t="s">
        <v>149</v>
      </c>
      <c r="AU132" s="13" t="s">
        <v>82</v>
      </c>
    </row>
    <row r="133" spans="1:65" s="2" customFormat="1" ht="62.65" customHeight="1">
      <c r="A133" s="28"/>
      <c r="B133" s="136"/>
      <c r="C133" s="137" t="s">
        <v>242</v>
      </c>
      <c r="D133" s="137" t="s">
        <v>143</v>
      </c>
      <c r="E133" s="138" t="s">
        <v>264</v>
      </c>
      <c r="F133" s="139" t="s">
        <v>265</v>
      </c>
      <c r="G133" s="140" t="s">
        <v>146</v>
      </c>
      <c r="H133" s="141">
        <v>1</v>
      </c>
      <c r="I133" s="142"/>
      <c r="J133" s="142"/>
      <c r="K133" s="143">
        <f>ROUND(P133*H133,2)</f>
        <v>0</v>
      </c>
      <c r="L133" s="139" t="s">
        <v>1</v>
      </c>
      <c r="M133" s="29"/>
      <c r="N133" s="144" t="s">
        <v>1</v>
      </c>
      <c r="O133" s="145" t="s">
        <v>37</v>
      </c>
      <c r="P133" s="146">
        <f>I133+J133</f>
        <v>0</v>
      </c>
      <c r="Q133" s="146">
        <f>ROUND(I133*H133,2)</f>
        <v>0</v>
      </c>
      <c r="R133" s="146">
        <f>ROUND(J133*H133,2)</f>
        <v>0</v>
      </c>
      <c r="S133" s="54"/>
      <c r="T133" s="147">
        <f>S133*H133</f>
        <v>0</v>
      </c>
      <c r="U133" s="147">
        <v>0</v>
      </c>
      <c r="V133" s="147">
        <f>U133*H133</f>
        <v>0</v>
      </c>
      <c r="W133" s="147">
        <v>0</v>
      </c>
      <c r="X133" s="148">
        <f>W133*H133</f>
        <v>0</v>
      </c>
      <c r="Y133" s="28"/>
      <c r="Z133" s="28"/>
      <c r="AA133" s="28"/>
      <c r="AB133" s="28"/>
      <c r="AC133" s="28"/>
      <c r="AD133" s="28"/>
      <c r="AE133" s="28"/>
      <c r="AR133" s="149" t="s">
        <v>147</v>
      </c>
      <c r="AT133" s="149" t="s">
        <v>143</v>
      </c>
      <c r="AU133" s="149" t="s">
        <v>82</v>
      </c>
      <c r="AY133" s="13" t="s">
        <v>142</v>
      </c>
      <c r="BE133" s="150">
        <f>IF(O133="základní",K133,0)</f>
        <v>0</v>
      </c>
      <c r="BF133" s="150">
        <f>IF(O133="snížená",K133,0)</f>
        <v>0</v>
      </c>
      <c r="BG133" s="150">
        <f>IF(O133="zákl. přenesená",K133,0)</f>
        <v>0</v>
      </c>
      <c r="BH133" s="150">
        <f>IF(O133="sníž. přenesená",K133,0)</f>
        <v>0</v>
      </c>
      <c r="BI133" s="150">
        <f>IF(O133="nulová",K133,0)</f>
        <v>0</v>
      </c>
      <c r="BJ133" s="13" t="s">
        <v>82</v>
      </c>
      <c r="BK133" s="150">
        <f>ROUND(P133*H133,2)</f>
        <v>0</v>
      </c>
      <c r="BL133" s="13" t="s">
        <v>147</v>
      </c>
      <c r="BM133" s="149" t="s">
        <v>290</v>
      </c>
    </row>
    <row r="134" spans="1:65" s="2" customFormat="1" ht="29.25">
      <c r="A134" s="28"/>
      <c r="B134" s="29"/>
      <c r="C134" s="28"/>
      <c r="D134" s="151" t="s">
        <v>149</v>
      </c>
      <c r="E134" s="28"/>
      <c r="F134" s="152" t="s">
        <v>291</v>
      </c>
      <c r="G134" s="28"/>
      <c r="H134" s="28"/>
      <c r="I134" s="153"/>
      <c r="J134" s="153"/>
      <c r="K134" s="28"/>
      <c r="L134" s="28"/>
      <c r="M134" s="29"/>
      <c r="N134" s="154"/>
      <c r="O134" s="155"/>
      <c r="P134" s="54"/>
      <c r="Q134" s="54"/>
      <c r="R134" s="54"/>
      <c r="S134" s="54"/>
      <c r="T134" s="54"/>
      <c r="U134" s="54"/>
      <c r="V134" s="54"/>
      <c r="W134" s="54"/>
      <c r="X134" s="55"/>
      <c r="Y134" s="28"/>
      <c r="Z134" s="28"/>
      <c r="AA134" s="28"/>
      <c r="AB134" s="28"/>
      <c r="AC134" s="28"/>
      <c r="AD134" s="28"/>
      <c r="AE134" s="28"/>
      <c r="AT134" s="13" t="s">
        <v>149</v>
      </c>
      <c r="AU134" s="13" t="s">
        <v>82</v>
      </c>
    </row>
    <row r="135" spans="1:65" s="2" customFormat="1" ht="62.65" customHeight="1">
      <c r="A135" s="28"/>
      <c r="B135" s="136"/>
      <c r="C135" s="137" t="s">
        <v>247</v>
      </c>
      <c r="D135" s="137" t="s">
        <v>143</v>
      </c>
      <c r="E135" s="138" t="s">
        <v>271</v>
      </c>
      <c r="F135" s="139" t="s">
        <v>272</v>
      </c>
      <c r="G135" s="140" t="s">
        <v>146</v>
      </c>
      <c r="H135" s="141">
        <v>1</v>
      </c>
      <c r="I135" s="142"/>
      <c r="J135" s="142"/>
      <c r="K135" s="143">
        <f>ROUND(P135*H135,2)</f>
        <v>0</v>
      </c>
      <c r="L135" s="139" t="s">
        <v>1</v>
      </c>
      <c r="M135" s="29"/>
      <c r="N135" s="144" t="s">
        <v>1</v>
      </c>
      <c r="O135" s="145" t="s">
        <v>37</v>
      </c>
      <c r="P135" s="146">
        <f>I135+J135</f>
        <v>0</v>
      </c>
      <c r="Q135" s="146">
        <f>ROUND(I135*H135,2)</f>
        <v>0</v>
      </c>
      <c r="R135" s="146">
        <f>ROUND(J135*H135,2)</f>
        <v>0</v>
      </c>
      <c r="S135" s="54"/>
      <c r="T135" s="147">
        <f>S135*H135</f>
        <v>0</v>
      </c>
      <c r="U135" s="147">
        <v>0</v>
      </c>
      <c r="V135" s="147">
        <f>U135*H135</f>
        <v>0</v>
      </c>
      <c r="W135" s="147">
        <v>0</v>
      </c>
      <c r="X135" s="148">
        <f>W135*H135</f>
        <v>0</v>
      </c>
      <c r="Y135" s="28"/>
      <c r="Z135" s="28"/>
      <c r="AA135" s="28"/>
      <c r="AB135" s="28"/>
      <c r="AC135" s="28"/>
      <c r="AD135" s="28"/>
      <c r="AE135" s="28"/>
      <c r="AR135" s="149" t="s">
        <v>147</v>
      </c>
      <c r="AT135" s="149" t="s">
        <v>143</v>
      </c>
      <c r="AU135" s="149" t="s">
        <v>82</v>
      </c>
      <c r="AY135" s="13" t="s">
        <v>142</v>
      </c>
      <c r="BE135" s="150">
        <f>IF(O135="základní",K135,0)</f>
        <v>0</v>
      </c>
      <c r="BF135" s="150">
        <f>IF(O135="snížená",K135,0)</f>
        <v>0</v>
      </c>
      <c r="BG135" s="150">
        <f>IF(O135="zákl. přenesená",K135,0)</f>
        <v>0</v>
      </c>
      <c r="BH135" s="150">
        <f>IF(O135="sníž. přenesená",K135,0)</f>
        <v>0</v>
      </c>
      <c r="BI135" s="150">
        <f>IF(O135="nulová",K135,0)</f>
        <v>0</v>
      </c>
      <c r="BJ135" s="13" t="s">
        <v>82</v>
      </c>
      <c r="BK135" s="150">
        <f>ROUND(P135*H135,2)</f>
        <v>0</v>
      </c>
      <c r="BL135" s="13" t="s">
        <v>147</v>
      </c>
      <c r="BM135" s="149" t="s">
        <v>292</v>
      </c>
    </row>
    <row r="136" spans="1:65" s="2" customFormat="1" ht="29.25">
      <c r="A136" s="28"/>
      <c r="B136" s="29"/>
      <c r="C136" s="28"/>
      <c r="D136" s="151" t="s">
        <v>149</v>
      </c>
      <c r="E136" s="28"/>
      <c r="F136" s="152" t="s">
        <v>293</v>
      </c>
      <c r="G136" s="28"/>
      <c r="H136" s="28"/>
      <c r="I136" s="153"/>
      <c r="J136" s="153"/>
      <c r="K136" s="28"/>
      <c r="L136" s="28"/>
      <c r="M136" s="29"/>
      <c r="N136" s="156"/>
      <c r="O136" s="157"/>
      <c r="P136" s="158"/>
      <c r="Q136" s="158"/>
      <c r="R136" s="158"/>
      <c r="S136" s="158"/>
      <c r="T136" s="158"/>
      <c r="U136" s="158"/>
      <c r="V136" s="158"/>
      <c r="W136" s="158"/>
      <c r="X136" s="159"/>
      <c r="Y136" s="28"/>
      <c r="Z136" s="28"/>
      <c r="AA136" s="28"/>
      <c r="AB136" s="28"/>
      <c r="AC136" s="28"/>
      <c r="AD136" s="28"/>
      <c r="AE136" s="28"/>
      <c r="AT136" s="13" t="s">
        <v>149</v>
      </c>
      <c r="AU136" s="13" t="s">
        <v>82</v>
      </c>
    </row>
    <row r="137" spans="1:65" s="2" customFormat="1" ht="6.95" customHeight="1">
      <c r="A137" s="28"/>
      <c r="B137" s="43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29"/>
      <c r="N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</sheetData>
  <autoFilter ref="C116:L136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198" t="s">
        <v>6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T2" s="13" t="s">
        <v>99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84</v>
      </c>
    </row>
    <row r="4" spans="1:46" s="1" customFormat="1" ht="24.95" customHeight="1">
      <c r="B4" s="16"/>
      <c r="D4" s="17" t="s">
        <v>109</v>
      </c>
      <c r="M4" s="16"/>
      <c r="N4" s="90" t="s">
        <v>11</v>
      </c>
      <c r="AT4" s="13" t="s">
        <v>3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23" t="s">
        <v>16</v>
      </c>
      <c r="M6" s="16"/>
    </row>
    <row r="7" spans="1:46" s="1" customFormat="1" ht="16.5" customHeight="1">
      <c r="B7" s="16"/>
      <c r="E7" s="199" t="str">
        <f>'Rekapitulace zakázky'!K6</f>
        <v>Revizní činnost elektrického zařízení SEE v obvodu OŘ Plzeň 2021</v>
      </c>
      <c r="F7" s="200"/>
      <c r="G7" s="200"/>
      <c r="H7" s="200"/>
      <c r="M7" s="16"/>
    </row>
    <row r="8" spans="1:46" s="2" customFormat="1" ht="12" customHeight="1">
      <c r="A8" s="28"/>
      <c r="B8" s="29"/>
      <c r="C8" s="28"/>
      <c r="D8" s="23" t="s">
        <v>110</v>
      </c>
      <c r="E8" s="28"/>
      <c r="F8" s="28"/>
      <c r="G8" s="28"/>
      <c r="H8" s="28"/>
      <c r="I8" s="28"/>
      <c r="J8" s="28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0" t="s">
        <v>294</v>
      </c>
      <c r="F9" s="201"/>
      <c r="G9" s="201"/>
      <c r="H9" s="201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zakázky'!AN8</f>
        <v>16. 11. 2020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21</v>
      </c>
      <c r="F15" s="28"/>
      <c r="G15" s="28"/>
      <c r="H15" s="28"/>
      <c r="I15" s="23" t="s">
        <v>26</v>
      </c>
      <c r="J15" s="21" t="s">
        <v>1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25</v>
      </c>
      <c r="J17" s="24" t="str">
        <f>'Rekapitulace zakázky'!AN13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02" t="str">
        <f>'Rekapitulace zakázky'!E14</f>
        <v>Vyplň údaj</v>
      </c>
      <c r="F18" s="182"/>
      <c r="G18" s="182"/>
      <c r="H18" s="182"/>
      <c r="I18" s="23" t="s">
        <v>26</v>
      </c>
      <c r="J18" s="24" t="str">
        <f>'Rekapitulace zakázky'!AN14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25</v>
      </c>
      <c r="J20" s="21" t="s">
        <v>1</v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26</v>
      </c>
      <c r="J21" s="21" t="s">
        <v>1</v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21</v>
      </c>
      <c r="F24" s="28"/>
      <c r="G24" s="28"/>
      <c r="H24" s="28"/>
      <c r="I24" s="23" t="s">
        <v>26</v>
      </c>
      <c r="J24" s="21" t="s">
        <v>1</v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187" t="s">
        <v>1</v>
      </c>
      <c r="F27" s="187"/>
      <c r="G27" s="187"/>
      <c r="H27" s="187"/>
      <c r="I27" s="91"/>
      <c r="J27" s="91"/>
      <c r="K27" s="91"/>
      <c r="L27" s="91"/>
      <c r="M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62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29"/>
      <c r="C30" s="28"/>
      <c r="D30" s="28"/>
      <c r="E30" s="23" t="s">
        <v>112</v>
      </c>
      <c r="F30" s="28"/>
      <c r="G30" s="28"/>
      <c r="H30" s="28"/>
      <c r="I30" s="28"/>
      <c r="J30" s="28"/>
      <c r="K30" s="94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29"/>
      <c r="C31" s="28"/>
      <c r="D31" s="28"/>
      <c r="E31" s="23" t="s">
        <v>113</v>
      </c>
      <c r="F31" s="28"/>
      <c r="G31" s="28"/>
      <c r="H31" s="28"/>
      <c r="I31" s="28"/>
      <c r="J31" s="28"/>
      <c r="K31" s="94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5" t="s">
        <v>32</v>
      </c>
      <c r="E32" s="28"/>
      <c r="F32" s="28"/>
      <c r="G32" s="28"/>
      <c r="H32" s="28"/>
      <c r="I32" s="28"/>
      <c r="J32" s="28"/>
      <c r="K32" s="67">
        <f>ROUND(K117,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62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34</v>
      </c>
      <c r="G34" s="28"/>
      <c r="H34" s="28"/>
      <c r="I34" s="32" t="s">
        <v>33</v>
      </c>
      <c r="J34" s="28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6" t="s">
        <v>36</v>
      </c>
      <c r="E35" s="23" t="s">
        <v>37</v>
      </c>
      <c r="F35" s="94">
        <f>ROUND((SUM(BE117:BE144)),  2)</f>
        <v>0</v>
      </c>
      <c r="G35" s="28"/>
      <c r="H35" s="28"/>
      <c r="I35" s="97">
        <v>0.21</v>
      </c>
      <c r="J35" s="28"/>
      <c r="K35" s="94">
        <f>ROUND(((SUM(BE117:BE144))*I35),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38</v>
      </c>
      <c r="F36" s="94">
        <f>ROUND((SUM(BF117:BF144)),  2)</f>
        <v>0</v>
      </c>
      <c r="G36" s="28"/>
      <c r="H36" s="28"/>
      <c r="I36" s="97">
        <v>0.15</v>
      </c>
      <c r="J36" s="28"/>
      <c r="K36" s="94">
        <f>ROUND(((SUM(BF117:BF144))*I36),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39</v>
      </c>
      <c r="F37" s="94">
        <f>ROUND((SUM(BG117:BG144)),  2)</f>
        <v>0</v>
      </c>
      <c r="G37" s="28"/>
      <c r="H37" s="28"/>
      <c r="I37" s="97">
        <v>0.21</v>
      </c>
      <c r="J37" s="28"/>
      <c r="K37" s="94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40</v>
      </c>
      <c r="F38" s="94">
        <f>ROUND((SUM(BH117:BH144)),  2)</f>
        <v>0</v>
      </c>
      <c r="G38" s="28"/>
      <c r="H38" s="28"/>
      <c r="I38" s="97">
        <v>0.15</v>
      </c>
      <c r="J38" s="28"/>
      <c r="K38" s="94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41</v>
      </c>
      <c r="F39" s="94">
        <f>ROUND((SUM(BI117:BI144)),  2)</f>
        <v>0</v>
      </c>
      <c r="G39" s="28"/>
      <c r="H39" s="28"/>
      <c r="I39" s="97">
        <v>0</v>
      </c>
      <c r="J39" s="28"/>
      <c r="K39" s="94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8"/>
      <c r="D41" s="99" t="s">
        <v>42</v>
      </c>
      <c r="E41" s="56"/>
      <c r="F41" s="56"/>
      <c r="G41" s="100" t="s">
        <v>43</v>
      </c>
      <c r="H41" s="101" t="s">
        <v>44</v>
      </c>
      <c r="I41" s="56"/>
      <c r="J41" s="56"/>
      <c r="K41" s="102">
        <f>SUM(K32:K39)</f>
        <v>0</v>
      </c>
      <c r="L41" s="103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40"/>
      <c r="M50" s="3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114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199" t="str">
        <f>E7</f>
        <v>Revizní činnost elektrického zařízení SEE v obvodu OŘ Plzeň 2021</v>
      </c>
      <c r="F85" s="200"/>
      <c r="G85" s="200"/>
      <c r="H85" s="20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110</v>
      </c>
      <c r="D86" s="28"/>
      <c r="E86" s="28"/>
      <c r="F86" s="28"/>
      <c r="G86" s="28"/>
      <c r="H86" s="28"/>
      <c r="I86" s="28"/>
      <c r="J86" s="28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0" t="str">
        <f>E9</f>
        <v>06 - OE Č. Budějovice</v>
      </c>
      <c r="F87" s="201"/>
      <c r="G87" s="201"/>
      <c r="H87" s="201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 xml:space="preserve"> </v>
      </c>
      <c r="G89" s="28"/>
      <c r="H89" s="28"/>
      <c r="I89" s="23" t="s">
        <v>22</v>
      </c>
      <c r="J89" s="51" t="str">
        <f>IF(J12="","",J12)</f>
        <v>16. 11. 2020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 xml:space="preserve"> </v>
      </c>
      <c r="G91" s="28"/>
      <c r="H91" s="28"/>
      <c r="I91" s="23" t="s">
        <v>29</v>
      </c>
      <c r="J91" s="26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30</v>
      </c>
      <c r="J92" s="26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115</v>
      </c>
      <c r="D94" s="98"/>
      <c r="E94" s="98"/>
      <c r="F94" s="98"/>
      <c r="G94" s="98"/>
      <c r="H94" s="98"/>
      <c r="I94" s="107" t="s">
        <v>116</v>
      </c>
      <c r="J94" s="107" t="s">
        <v>117</v>
      </c>
      <c r="K94" s="107" t="s">
        <v>118</v>
      </c>
      <c r="L94" s="9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119</v>
      </c>
      <c r="D96" s="28"/>
      <c r="E96" s="28"/>
      <c r="F96" s="28"/>
      <c r="G96" s="28"/>
      <c r="H96" s="28"/>
      <c r="I96" s="67">
        <f>Q117</f>
        <v>0</v>
      </c>
      <c r="J96" s="67">
        <f>R117</f>
        <v>0</v>
      </c>
      <c r="K96" s="67">
        <f>K117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120</v>
      </c>
    </row>
    <row r="97" spans="1:31" s="9" customFormat="1" ht="24.95" customHeight="1">
      <c r="B97" s="109"/>
      <c r="D97" s="110" t="s">
        <v>121</v>
      </c>
      <c r="E97" s="111"/>
      <c r="F97" s="111"/>
      <c r="G97" s="111"/>
      <c r="H97" s="111"/>
      <c r="I97" s="112">
        <f>Q118</f>
        <v>0</v>
      </c>
      <c r="J97" s="112">
        <f>R118</f>
        <v>0</v>
      </c>
      <c r="K97" s="112">
        <f>K118</f>
        <v>0</v>
      </c>
      <c r="M97" s="109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122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28"/>
      <c r="D107" s="28"/>
      <c r="E107" s="199" t="str">
        <f>E7</f>
        <v>Revizní činnost elektrického zařízení SEE v obvodu OŘ Plzeň 2021</v>
      </c>
      <c r="F107" s="200"/>
      <c r="G107" s="200"/>
      <c r="H107" s="200"/>
      <c r="I107" s="28"/>
      <c r="J107" s="28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110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0" t="str">
        <f>E9</f>
        <v>06 - OE Č. Budějovice</v>
      </c>
      <c r="F109" s="201"/>
      <c r="G109" s="201"/>
      <c r="H109" s="201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 xml:space="preserve"> </v>
      </c>
      <c r="G111" s="28"/>
      <c r="H111" s="28"/>
      <c r="I111" s="23" t="s">
        <v>22</v>
      </c>
      <c r="J111" s="51" t="str">
        <f>IF(J12="","",J12)</f>
        <v>16. 11. 2020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 xml:space="preserve"> </v>
      </c>
      <c r="G113" s="28"/>
      <c r="H113" s="28"/>
      <c r="I113" s="23" t="s">
        <v>29</v>
      </c>
      <c r="J113" s="26" t="str">
        <f>E21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27</v>
      </c>
      <c r="D114" s="28"/>
      <c r="E114" s="28"/>
      <c r="F114" s="21" t="str">
        <f>IF(E18="","",E18)</f>
        <v>Vyplň údaj</v>
      </c>
      <c r="G114" s="28"/>
      <c r="H114" s="28"/>
      <c r="I114" s="23" t="s">
        <v>30</v>
      </c>
      <c r="J114" s="26" t="str">
        <f>E24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3"/>
      <c r="B116" s="114"/>
      <c r="C116" s="115" t="s">
        <v>123</v>
      </c>
      <c r="D116" s="116" t="s">
        <v>57</v>
      </c>
      <c r="E116" s="116" t="s">
        <v>53</v>
      </c>
      <c r="F116" s="116" t="s">
        <v>54</v>
      </c>
      <c r="G116" s="116" t="s">
        <v>124</v>
      </c>
      <c r="H116" s="116" t="s">
        <v>125</v>
      </c>
      <c r="I116" s="116" t="s">
        <v>126</v>
      </c>
      <c r="J116" s="116" t="s">
        <v>127</v>
      </c>
      <c r="K116" s="116" t="s">
        <v>118</v>
      </c>
      <c r="L116" s="117" t="s">
        <v>128</v>
      </c>
      <c r="M116" s="118"/>
      <c r="N116" s="58" t="s">
        <v>1</v>
      </c>
      <c r="O116" s="59" t="s">
        <v>36</v>
      </c>
      <c r="P116" s="59" t="s">
        <v>129</v>
      </c>
      <c r="Q116" s="59" t="s">
        <v>130</v>
      </c>
      <c r="R116" s="59" t="s">
        <v>131</v>
      </c>
      <c r="S116" s="59" t="s">
        <v>132</v>
      </c>
      <c r="T116" s="59" t="s">
        <v>133</v>
      </c>
      <c r="U116" s="59" t="s">
        <v>134</v>
      </c>
      <c r="V116" s="59" t="s">
        <v>135</v>
      </c>
      <c r="W116" s="59" t="s">
        <v>136</v>
      </c>
      <c r="X116" s="60" t="s">
        <v>137</v>
      </c>
      <c r="Y116" s="113"/>
      <c r="Z116" s="113"/>
      <c r="AA116" s="113"/>
      <c r="AB116" s="113"/>
      <c r="AC116" s="113"/>
      <c r="AD116" s="113"/>
      <c r="AE116" s="113"/>
    </row>
    <row r="117" spans="1:65" s="2" customFormat="1" ht="22.9" customHeight="1">
      <c r="A117" s="28"/>
      <c r="B117" s="29"/>
      <c r="C117" s="65" t="s">
        <v>138</v>
      </c>
      <c r="D117" s="28"/>
      <c r="E117" s="28"/>
      <c r="F117" s="28"/>
      <c r="G117" s="28"/>
      <c r="H117" s="28"/>
      <c r="I117" s="28"/>
      <c r="J117" s="28"/>
      <c r="K117" s="119">
        <f>BK117</f>
        <v>0</v>
      </c>
      <c r="L117" s="28"/>
      <c r="M117" s="29"/>
      <c r="N117" s="61"/>
      <c r="O117" s="52"/>
      <c r="P117" s="62"/>
      <c r="Q117" s="120">
        <f>Q118</f>
        <v>0</v>
      </c>
      <c r="R117" s="120">
        <f>R118</f>
        <v>0</v>
      </c>
      <c r="S117" s="62"/>
      <c r="T117" s="121">
        <f>T118</f>
        <v>0</v>
      </c>
      <c r="U117" s="62"/>
      <c r="V117" s="121">
        <f>V118</f>
        <v>0</v>
      </c>
      <c r="W117" s="62"/>
      <c r="X117" s="122">
        <f>X118</f>
        <v>0</v>
      </c>
      <c r="Y117" s="28"/>
      <c r="Z117" s="28"/>
      <c r="AA117" s="28"/>
      <c r="AB117" s="28"/>
      <c r="AC117" s="28"/>
      <c r="AD117" s="28"/>
      <c r="AE117" s="28"/>
      <c r="AT117" s="13" t="s">
        <v>73</v>
      </c>
      <c r="AU117" s="13" t="s">
        <v>120</v>
      </c>
      <c r="BK117" s="123">
        <f>BK118</f>
        <v>0</v>
      </c>
    </row>
    <row r="118" spans="1:65" s="11" customFormat="1" ht="25.9" customHeight="1">
      <c r="B118" s="124"/>
      <c r="D118" s="125" t="s">
        <v>73</v>
      </c>
      <c r="E118" s="126" t="s">
        <v>139</v>
      </c>
      <c r="F118" s="126" t="s">
        <v>140</v>
      </c>
      <c r="I118" s="127"/>
      <c r="J118" s="127"/>
      <c r="K118" s="128">
        <f>BK118</f>
        <v>0</v>
      </c>
      <c r="M118" s="124"/>
      <c r="N118" s="129"/>
      <c r="O118" s="130"/>
      <c r="P118" s="130"/>
      <c r="Q118" s="131">
        <f>SUM(Q119:Q144)</f>
        <v>0</v>
      </c>
      <c r="R118" s="131">
        <f>SUM(R119:R144)</f>
        <v>0</v>
      </c>
      <c r="S118" s="130"/>
      <c r="T118" s="132">
        <f>SUM(T119:T144)</f>
        <v>0</v>
      </c>
      <c r="U118" s="130"/>
      <c r="V118" s="132">
        <f>SUM(V119:V144)</f>
        <v>0</v>
      </c>
      <c r="W118" s="130"/>
      <c r="X118" s="133">
        <f>SUM(X119:X144)</f>
        <v>0</v>
      </c>
      <c r="AR118" s="125" t="s">
        <v>141</v>
      </c>
      <c r="AT118" s="134" t="s">
        <v>73</v>
      </c>
      <c r="AU118" s="134" t="s">
        <v>74</v>
      </c>
      <c r="AY118" s="125" t="s">
        <v>142</v>
      </c>
      <c r="BK118" s="135">
        <f>SUM(BK119:BK144)</f>
        <v>0</v>
      </c>
    </row>
    <row r="119" spans="1:65" s="2" customFormat="1" ht="62.65" customHeight="1">
      <c r="A119" s="28"/>
      <c r="B119" s="136"/>
      <c r="C119" s="137" t="s">
        <v>82</v>
      </c>
      <c r="D119" s="137" t="s">
        <v>143</v>
      </c>
      <c r="E119" s="138" t="s">
        <v>220</v>
      </c>
      <c r="F119" s="139" t="s">
        <v>221</v>
      </c>
      <c r="G119" s="140" t="s">
        <v>146</v>
      </c>
      <c r="H119" s="141">
        <v>12</v>
      </c>
      <c r="I119" s="142"/>
      <c r="J119" s="142"/>
      <c r="K119" s="143">
        <f>ROUND(P119*H119,2)</f>
        <v>0</v>
      </c>
      <c r="L119" s="139" t="s">
        <v>1</v>
      </c>
      <c r="M119" s="29"/>
      <c r="N119" s="144" t="s">
        <v>1</v>
      </c>
      <c r="O119" s="145" t="s">
        <v>37</v>
      </c>
      <c r="P119" s="146">
        <f>I119+J119</f>
        <v>0</v>
      </c>
      <c r="Q119" s="146">
        <f>ROUND(I119*H119,2)</f>
        <v>0</v>
      </c>
      <c r="R119" s="146">
        <f>ROUND(J119*H119,2)</f>
        <v>0</v>
      </c>
      <c r="S119" s="54"/>
      <c r="T119" s="147">
        <f>S119*H119</f>
        <v>0</v>
      </c>
      <c r="U119" s="147">
        <v>0</v>
      </c>
      <c r="V119" s="147">
        <f>U119*H119</f>
        <v>0</v>
      </c>
      <c r="W119" s="147">
        <v>0</v>
      </c>
      <c r="X119" s="148">
        <f>W119*H119</f>
        <v>0</v>
      </c>
      <c r="Y119" s="28"/>
      <c r="Z119" s="28"/>
      <c r="AA119" s="28"/>
      <c r="AB119" s="28"/>
      <c r="AC119" s="28"/>
      <c r="AD119" s="28"/>
      <c r="AE119" s="28"/>
      <c r="AR119" s="149" t="s">
        <v>147</v>
      </c>
      <c r="AT119" s="149" t="s">
        <v>143</v>
      </c>
      <c r="AU119" s="149" t="s">
        <v>82</v>
      </c>
      <c r="AY119" s="13" t="s">
        <v>142</v>
      </c>
      <c r="BE119" s="150">
        <f>IF(O119="základní",K119,0)</f>
        <v>0</v>
      </c>
      <c r="BF119" s="150">
        <f>IF(O119="snížená",K119,0)</f>
        <v>0</v>
      </c>
      <c r="BG119" s="150">
        <f>IF(O119="zákl. přenesená",K119,0)</f>
        <v>0</v>
      </c>
      <c r="BH119" s="150">
        <f>IF(O119="sníž. přenesená",K119,0)</f>
        <v>0</v>
      </c>
      <c r="BI119" s="150">
        <f>IF(O119="nulová",K119,0)</f>
        <v>0</v>
      </c>
      <c r="BJ119" s="13" t="s">
        <v>82</v>
      </c>
      <c r="BK119" s="150">
        <f>ROUND(P119*H119,2)</f>
        <v>0</v>
      </c>
      <c r="BL119" s="13" t="s">
        <v>147</v>
      </c>
      <c r="BM119" s="149" t="s">
        <v>295</v>
      </c>
    </row>
    <row r="120" spans="1:65" s="2" customFormat="1" ht="58.5">
      <c r="A120" s="28"/>
      <c r="B120" s="29"/>
      <c r="C120" s="28"/>
      <c r="D120" s="151" t="s">
        <v>149</v>
      </c>
      <c r="E120" s="28"/>
      <c r="F120" s="152" t="s">
        <v>296</v>
      </c>
      <c r="G120" s="28"/>
      <c r="H120" s="28"/>
      <c r="I120" s="153"/>
      <c r="J120" s="153"/>
      <c r="K120" s="28"/>
      <c r="L120" s="28"/>
      <c r="M120" s="29"/>
      <c r="N120" s="154"/>
      <c r="O120" s="155"/>
      <c r="P120" s="54"/>
      <c r="Q120" s="54"/>
      <c r="R120" s="54"/>
      <c r="S120" s="54"/>
      <c r="T120" s="54"/>
      <c r="U120" s="54"/>
      <c r="V120" s="54"/>
      <c r="W120" s="54"/>
      <c r="X120" s="55"/>
      <c r="Y120" s="28"/>
      <c r="Z120" s="28"/>
      <c r="AA120" s="28"/>
      <c r="AB120" s="28"/>
      <c r="AC120" s="28"/>
      <c r="AD120" s="28"/>
      <c r="AE120" s="28"/>
      <c r="AT120" s="13" t="s">
        <v>149</v>
      </c>
      <c r="AU120" s="13" t="s">
        <v>82</v>
      </c>
    </row>
    <row r="121" spans="1:65" s="2" customFormat="1" ht="76.349999999999994" customHeight="1">
      <c r="A121" s="28"/>
      <c r="B121" s="136"/>
      <c r="C121" s="137" t="s">
        <v>84</v>
      </c>
      <c r="D121" s="137" t="s">
        <v>143</v>
      </c>
      <c r="E121" s="138" t="s">
        <v>191</v>
      </c>
      <c r="F121" s="139" t="s">
        <v>192</v>
      </c>
      <c r="G121" s="140" t="s">
        <v>146</v>
      </c>
      <c r="H121" s="141">
        <v>8</v>
      </c>
      <c r="I121" s="142"/>
      <c r="J121" s="142"/>
      <c r="K121" s="143">
        <f>ROUND(P121*H121,2)</f>
        <v>0</v>
      </c>
      <c r="L121" s="139" t="s">
        <v>1</v>
      </c>
      <c r="M121" s="29"/>
      <c r="N121" s="144" t="s">
        <v>1</v>
      </c>
      <c r="O121" s="145" t="s">
        <v>37</v>
      </c>
      <c r="P121" s="146">
        <f>I121+J121</f>
        <v>0</v>
      </c>
      <c r="Q121" s="146">
        <f>ROUND(I121*H121,2)</f>
        <v>0</v>
      </c>
      <c r="R121" s="146">
        <f>ROUND(J121*H121,2)</f>
        <v>0</v>
      </c>
      <c r="S121" s="54"/>
      <c r="T121" s="147">
        <f>S121*H121</f>
        <v>0</v>
      </c>
      <c r="U121" s="147">
        <v>0</v>
      </c>
      <c r="V121" s="147">
        <f>U121*H121</f>
        <v>0</v>
      </c>
      <c r="W121" s="147">
        <v>0</v>
      </c>
      <c r="X121" s="148">
        <f>W121*H121</f>
        <v>0</v>
      </c>
      <c r="Y121" s="28"/>
      <c r="Z121" s="28"/>
      <c r="AA121" s="28"/>
      <c r="AB121" s="28"/>
      <c r="AC121" s="28"/>
      <c r="AD121" s="28"/>
      <c r="AE121" s="28"/>
      <c r="AR121" s="149" t="s">
        <v>147</v>
      </c>
      <c r="AT121" s="149" t="s">
        <v>143</v>
      </c>
      <c r="AU121" s="149" t="s">
        <v>82</v>
      </c>
      <c r="AY121" s="13" t="s">
        <v>142</v>
      </c>
      <c r="BE121" s="150">
        <f>IF(O121="základní",K121,0)</f>
        <v>0</v>
      </c>
      <c r="BF121" s="150">
        <f>IF(O121="snížená",K121,0)</f>
        <v>0</v>
      </c>
      <c r="BG121" s="150">
        <f>IF(O121="zákl. přenesená",K121,0)</f>
        <v>0</v>
      </c>
      <c r="BH121" s="150">
        <f>IF(O121="sníž. přenesená",K121,0)</f>
        <v>0</v>
      </c>
      <c r="BI121" s="150">
        <f>IF(O121="nulová",K121,0)</f>
        <v>0</v>
      </c>
      <c r="BJ121" s="13" t="s">
        <v>82</v>
      </c>
      <c r="BK121" s="150">
        <f>ROUND(P121*H121,2)</f>
        <v>0</v>
      </c>
      <c r="BL121" s="13" t="s">
        <v>147</v>
      </c>
      <c r="BM121" s="149" t="s">
        <v>297</v>
      </c>
    </row>
    <row r="122" spans="1:65" s="2" customFormat="1" ht="39">
      <c r="A122" s="28"/>
      <c r="B122" s="29"/>
      <c r="C122" s="28"/>
      <c r="D122" s="151" t="s">
        <v>149</v>
      </c>
      <c r="E122" s="28"/>
      <c r="F122" s="152" t="s">
        <v>298</v>
      </c>
      <c r="G122" s="28"/>
      <c r="H122" s="28"/>
      <c r="I122" s="153"/>
      <c r="J122" s="153"/>
      <c r="K122" s="28"/>
      <c r="L122" s="28"/>
      <c r="M122" s="29"/>
      <c r="N122" s="154"/>
      <c r="O122" s="155"/>
      <c r="P122" s="54"/>
      <c r="Q122" s="54"/>
      <c r="R122" s="54"/>
      <c r="S122" s="54"/>
      <c r="T122" s="54"/>
      <c r="U122" s="54"/>
      <c r="V122" s="54"/>
      <c r="W122" s="54"/>
      <c r="X122" s="55"/>
      <c r="Y122" s="28"/>
      <c r="Z122" s="28"/>
      <c r="AA122" s="28"/>
      <c r="AB122" s="28"/>
      <c r="AC122" s="28"/>
      <c r="AD122" s="28"/>
      <c r="AE122" s="28"/>
      <c r="AT122" s="13" t="s">
        <v>149</v>
      </c>
      <c r="AU122" s="13" t="s">
        <v>82</v>
      </c>
    </row>
    <row r="123" spans="1:65" s="2" customFormat="1" ht="76.349999999999994" customHeight="1">
      <c r="A123" s="28"/>
      <c r="B123" s="136"/>
      <c r="C123" s="137" t="s">
        <v>155</v>
      </c>
      <c r="D123" s="137" t="s">
        <v>143</v>
      </c>
      <c r="E123" s="138" t="s">
        <v>226</v>
      </c>
      <c r="F123" s="139" t="s">
        <v>227</v>
      </c>
      <c r="G123" s="140" t="s">
        <v>146</v>
      </c>
      <c r="H123" s="141">
        <v>2</v>
      </c>
      <c r="I123" s="142"/>
      <c r="J123" s="142"/>
      <c r="K123" s="143">
        <f>ROUND(P123*H123,2)</f>
        <v>0</v>
      </c>
      <c r="L123" s="139" t="s">
        <v>1</v>
      </c>
      <c r="M123" s="29"/>
      <c r="N123" s="144" t="s">
        <v>1</v>
      </c>
      <c r="O123" s="145" t="s">
        <v>37</v>
      </c>
      <c r="P123" s="146">
        <f>I123+J123</f>
        <v>0</v>
      </c>
      <c r="Q123" s="146">
        <f>ROUND(I123*H123,2)</f>
        <v>0</v>
      </c>
      <c r="R123" s="146">
        <f>ROUND(J123*H123,2)</f>
        <v>0</v>
      </c>
      <c r="S123" s="54"/>
      <c r="T123" s="147">
        <f>S123*H123</f>
        <v>0</v>
      </c>
      <c r="U123" s="147">
        <v>0</v>
      </c>
      <c r="V123" s="147">
        <f>U123*H123</f>
        <v>0</v>
      </c>
      <c r="W123" s="147">
        <v>0</v>
      </c>
      <c r="X123" s="148">
        <f>W123*H123</f>
        <v>0</v>
      </c>
      <c r="Y123" s="28"/>
      <c r="Z123" s="28"/>
      <c r="AA123" s="28"/>
      <c r="AB123" s="28"/>
      <c r="AC123" s="28"/>
      <c r="AD123" s="28"/>
      <c r="AE123" s="28"/>
      <c r="AR123" s="149" t="s">
        <v>147</v>
      </c>
      <c r="AT123" s="149" t="s">
        <v>143</v>
      </c>
      <c r="AU123" s="149" t="s">
        <v>82</v>
      </c>
      <c r="AY123" s="13" t="s">
        <v>142</v>
      </c>
      <c r="BE123" s="150">
        <f>IF(O123="základní",K123,0)</f>
        <v>0</v>
      </c>
      <c r="BF123" s="150">
        <f>IF(O123="snížená",K123,0)</f>
        <v>0</v>
      </c>
      <c r="BG123" s="150">
        <f>IF(O123="zákl. přenesená",K123,0)</f>
        <v>0</v>
      </c>
      <c r="BH123" s="150">
        <f>IF(O123="sníž. přenesená",K123,0)</f>
        <v>0</v>
      </c>
      <c r="BI123" s="150">
        <f>IF(O123="nulová",K123,0)</f>
        <v>0</v>
      </c>
      <c r="BJ123" s="13" t="s">
        <v>82</v>
      </c>
      <c r="BK123" s="150">
        <f>ROUND(P123*H123,2)</f>
        <v>0</v>
      </c>
      <c r="BL123" s="13" t="s">
        <v>147</v>
      </c>
      <c r="BM123" s="149" t="s">
        <v>299</v>
      </c>
    </row>
    <row r="124" spans="1:65" s="2" customFormat="1" ht="29.25">
      <c r="A124" s="28"/>
      <c r="B124" s="29"/>
      <c r="C124" s="28"/>
      <c r="D124" s="151" t="s">
        <v>149</v>
      </c>
      <c r="E124" s="28"/>
      <c r="F124" s="152" t="s">
        <v>300</v>
      </c>
      <c r="G124" s="28"/>
      <c r="H124" s="28"/>
      <c r="I124" s="153"/>
      <c r="J124" s="153"/>
      <c r="K124" s="28"/>
      <c r="L124" s="28"/>
      <c r="M124" s="29"/>
      <c r="N124" s="154"/>
      <c r="O124" s="155"/>
      <c r="P124" s="54"/>
      <c r="Q124" s="54"/>
      <c r="R124" s="54"/>
      <c r="S124" s="54"/>
      <c r="T124" s="54"/>
      <c r="U124" s="54"/>
      <c r="V124" s="54"/>
      <c r="W124" s="54"/>
      <c r="X124" s="55"/>
      <c r="Y124" s="28"/>
      <c r="Z124" s="28"/>
      <c r="AA124" s="28"/>
      <c r="AB124" s="28"/>
      <c r="AC124" s="28"/>
      <c r="AD124" s="28"/>
      <c r="AE124" s="28"/>
      <c r="AT124" s="13" t="s">
        <v>149</v>
      </c>
      <c r="AU124" s="13" t="s">
        <v>82</v>
      </c>
    </row>
    <row r="125" spans="1:65" s="2" customFormat="1" ht="76.349999999999994" customHeight="1">
      <c r="A125" s="28"/>
      <c r="B125" s="136"/>
      <c r="C125" s="137" t="s">
        <v>141</v>
      </c>
      <c r="D125" s="137" t="s">
        <v>143</v>
      </c>
      <c r="E125" s="138" t="s">
        <v>230</v>
      </c>
      <c r="F125" s="139" t="s">
        <v>231</v>
      </c>
      <c r="G125" s="140" t="s">
        <v>146</v>
      </c>
      <c r="H125" s="141">
        <v>1</v>
      </c>
      <c r="I125" s="142"/>
      <c r="J125" s="142"/>
      <c r="K125" s="143">
        <f>ROUND(P125*H125,2)</f>
        <v>0</v>
      </c>
      <c r="L125" s="139" t="s">
        <v>1</v>
      </c>
      <c r="M125" s="29"/>
      <c r="N125" s="144" t="s">
        <v>1</v>
      </c>
      <c r="O125" s="145" t="s">
        <v>37</v>
      </c>
      <c r="P125" s="146">
        <f>I125+J125</f>
        <v>0</v>
      </c>
      <c r="Q125" s="146">
        <f>ROUND(I125*H125,2)</f>
        <v>0</v>
      </c>
      <c r="R125" s="146">
        <f>ROUND(J125*H125,2)</f>
        <v>0</v>
      </c>
      <c r="S125" s="54"/>
      <c r="T125" s="147">
        <f>S125*H125</f>
        <v>0</v>
      </c>
      <c r="U125" s="147">
        <v>0</v>
      </c>
      <c r="V125" s="147">
        <f>U125*H125</f>
        <v>0</v>
      </c>
      <c r="W125" s="147">
        <v>0</v>
      </c>
      <c r="X125" s="148">
        <f>W125*H125</f>
        <v>0</v>
      </c>
      <c r="Y125" s="28"/>
      <c r="Z125" s="28"/>
      <c r="AA125" s="28"/>
      <c r="AB125" s="28"/>
      <c r="AC125" s="28"/>
      <c r="AD125" s="28"/>
      <c r="AE125" s="28"/>
      <c r="AR125" s="149" t="s">
        <v>147</v>
      </c>
      <c r="AT125" s="149" t="s">
        <v>143</v>
      </c>
      <c r="AU125" s="149" t="s">
        <v>82</v>
      </c>
      <c r="AY125" s="13" t="s">
        <v>142</v>
      </c>
      <c r="BE125" s="150">
        <f>IF(O125="základní",K125,0)</f>
        <v>0</v>
      </c>
      <c r="BF125" s="150">
        <f>IF(O125="snížená",K125,0)</f>
        <v>0</v>
      </c>
      <c r="BG125" s="150">
        <f>IF(O125="zákl. přenesená",K125,0)</f>
        <v>0</v>
      </c>
      <c r="BH125" s="150">
        <f>IF(O125="sníž. přenesená",K125,0)</f>
        <v>0</v>
      </c>
      <c r="BI125" s="150">
        <f>IF(O125="nulová",K125,0)</f>
        <v>0</v>
      </c>
      <c r="BJ125" s="13" t="s">
        <v>82</v>
      </c>
      <c r="BK125" s="150">
        <f>ROUND(P125*H125,2)</f>
        <v>0</v>
      </c>
      <c r="BL125" s="13" t="s">
        <v>147</v>
      </c>
      <c r="BM125" s="149" t="s">
        <v>301</v>
      </c>
    </row>
    <row r="126" spans="1:65" s="2" customFormat="1" ht="19.5">
      <c r="A126" s="28"/>
      <c r="B126" s="29"/>
      <c r="C126" s="28"/>
      <c r="D126" s="151" t="s">
        <v>149</v>
      </c>
      <c r="E126" s="28"/>
      <c r="F126" s="152" t="s">
        <v>302</v>
      </c>
      <c r="G126" s="28"/>
      <c r="H126" s="28"/>
      <c r="I126" s="153"/>
      <c r="J126" s="153"/>
      <c r="K126" s="28"/>
      <c r="L126" s="28"/>
      <c r="M126" s="29"/>
      <c r="N126" s="154"/>
      <c r="O126" s="155"/>
      <c r="P126" s="54"/>
      <c r="Q126" s="54"/>
      <c r="R126" s="54"/>
      <c r="S126" s="54"/>
      <c r="T126" s="54"/>
      <c r="U126" s="54"/>
      <c r="V126" s="54"/>
      <c r="W126" s="54"/>
      <c r="X126" s="55"/>
      <c r="Y126" s="28"/>
      <c r="Z126" s="28"/>
      <c r="AA126" s="28"/>
      <c r="AB126" s="28"/>
      <c r="AC126" s="28"/>
      <c r="AD126" s="28"/>
      <c r="AE126" s="28"/>
      <c r="AT126" s="13" t="s">
        <v>149</v>
      </c>
      <c r="AU126" s="13" t="s">
        <v>82</v>
      </c>
    </row>
    <row r="127" spans="1:65" s="2" customFormat="1" ht="62.65" customHeight="1">
      <c r="A127" s="28"/>
      <c r="B127" s="136"/>
      <c r="C127" s="137" t="s">
        <v>164</v>
      </c>
      <c r="D127" s="137" t="s">
        <v>143</v>
      </c>
      <c r="E127" s="138" t="s">
        <v>234</v>
      </c>
      <c r="F127" s="139" t="s">
        <v>235</v>
      </c>
      <c r="G127" s="140" t="s">
        <v>146</v>
      </c>
      <c r="H127" s="141">
        <v>1</v>
      </c>
      <c r="I127" s="142"/>
      <c r="J127" s="142"/>
      <c r="K127" s="143">
        <f>ROUND(P127*H127,2)</f>
        <v>0</v>
      </c>
      <c r="L127" s="139" t="s">
        <v>1</v>
      </c>
      <c r="M127" s="29"/>
      <c r="N127" s="144" t="s">
        <v>1</v>
      </c>
      <c r="O127" s="145" t="s">
        <v>37</v>
      </c>
      <c r="P127" s="146">
        <f>I127+J127</f>
        <v>0</v>
      </c>
      <c r="Q127" s="146">
        <f>ROUND(I127*H127,2)</f>
        <v>0</v>
      </c>
      <c r="R127" s="146">
        <f>ROUND(J127*H127,2)</f>
        <v>0</v>
      </c>
      <c r="S127" s="54"/>
      <c r="T127" s="147">
        <f>S127*H127</f>
        <v>0</v>
      </c>
      <c r="U127" s="147">
        <v>0</v>
      </c>
      <c r="V127" s="147">
        <f>U127*H127</f>
        <v>0</v>
      </c>
      <c r="W127" s="147">
        <v>0</v>
      </c>
      <c r="X127" s="148">
        <f>W127*H127</f>
        <v>0</v>
      </c>
      <c r="Y127" s="28"/>
      <c r="Z127" s="28"/>
      <c r="AA127" s="28"/>
      <c r="AB127" s="28"/>
      <c r="AC127" s="28"/>
      <c r="AD127" s="28"/>
      <c r="AE127" s="28"/>
      <c r="AR127" s="149" t="s">
        <v>147</v>
      </c>
      <c r="AT127" s="149" t="s">
        <v>143</v>
      </c>
      <c r="AU127" s="149" t="s">
        <v>82</v>
      </c>
      <c r="AY127" s="13" t="s">
        <v>142</v>
      </c>
      <c r="BE127" s="150">
        <f>IF(O127="základní",K127,0)</f>
        <v>0</v>
      </c>
      <c r="BF127" s="150">
        <f>IF(O127="snížená",K127,0)</f>
        <v>0</v>
      </c>
      <c r="BG127" s="150">
        <f>IF(O127="zákl. přenesená",K127,0)</f>
        <v>0</v>
      </c>
      <c r="BH127" s="150">
        <f>IF(O127="sníž. přenesená",K127,0)</f>
        <v>0</v>
      </c>
      <c r="BI127" s="150">
        <f>IF(O127="nulová",K127,0)</f>
        <v>0</v>
      </c>
      <c r="BJ127" s="13" t="s">
        <v>82</v>
      </c>
      <c r="BK127" s="150">
        <f>ROUND(P127*H127,2)</f>
        <v>0</v>
      </c>
      <c r="BL127" s="13" t="s">
        <v>147</v>
      </c>
      <c r="BM127" s="149" t="s">
        <v>303</v>
      </c>
    </row>
    <row r="128" spans="1:65" s="2" customFormat="1" ht="19.5">
      <c r="A128" s="28"/>
      <c r="B128" s="29"/>
      <c r="C128" s="28"/>
      <c r="D128" s="151" t="s">
        <v>149</v>
      </c>
      <c r="E128" s="28"/>
      <c r="F128" s="152" t="s">
        <v>304</v>
      </c>
      <c r="G128" s="28"/>
      <c r="H128" s="28"/>
      <c r="I128" s="153"/>
      <c r="J128" s="153"/>
      <c r="K128" s="28"/>
      <c r="L128" s="28"/>
      <c r="M128" s="29"/>
      <c r="N128" s="154"/>
      <c r="O128" s="15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28"/>
      <c r="AB128" s="28"/>
      <c r="AC128" s="28"/>
      <c r="AD128" s="28"/>
      <c r="AE128" s="28"/>
      <c r="AT128" s="13" t="s">
        <v>149</v>
      </c>
      <c r="AU128" s="13" t="s">
        <v>82</v>
      </c>
    </row>
    <row r="129" spans="1:65" s="2" customFormat="1" ht="62.65" customHeight="1">
      <c r="A129" s="28"/>
      <c r="B129" s="136"/>
      <c r="C129" s="137" t="s">
        <v>181</v>
      </c>
      <c r="D129" s="137" t="s">
        <v>143</v>
      </c>
      <c r="E129" s="138" t="s">
        <v>199</v>
      </c>
      <c r="F129" s="139" t="s">
        <v>200</v>
      </c>
      <c r="G129" s="140" t="s">
        <v>146</v>
      </c>
      <c r="H129" s="141">
        <v>2</v>
      </c>
      <c r="I129" s="142"/>
      <c r="J129" s="142"/>
      <c r="K129" s="143">
        <f>ROUND(P129*H129,2)</f>
        <v>0</v>
      </c>
      <c r="L129" s="139" t="s">
        <v>1</v>
      </c>
      <c r="M129" s="29"/>
      <c r="N129" s="144" t="s">
        <v>1</v>
      </c>
      <c r="O129" s="145" t="s">
        <v>37</v>
      </c>
      <c r="P129" s="146">
        <f>I129+J129</f>
        <v>0</v>
      </c>
      <c r="Q129" s="146">
        <f>ROUND(I129*H129,2)</f>
        <v>0</v>
      </c>
      <c r="R129" s="146">
        <f>ROUND(J129*H129,2)</f>
        <v>0</v>
      </c>
      <c r="S129" s="54"/>
      <c r="T129" s="147">
        <f>S129*H129</f>
        <v>0</v>
      </c>
      <c r="U129" s="147">
        <v>0</v>
      </c>
      <c r="V129" s="147">
        <f>U129*H129</f>
        <v>0</v>
      </c>
      <c r="W129" s="147">
        <v>0</v>
      </c>
      <c r="X129" s="148">
        <f>W129*H129</f>
        <v>0</v>
      </c>
      <c r="Y129" s="28"/>
      <c r="Z129" s="28"/>
      <c r="AA129" s="28"/>
      <c r="AB129" s="28"/>
      <c r="AC129" s="28"/>
      <c r="AD129" s="28"/>
      <c r="AE129" s="28"/>
      <c r="AR129" s="149" t="s">
        <v>147</v>
      </c>
      <c r="AT129" s="149" t="s">
        <v>143</v>
      </c>
      <c r="AU129" s="149" t="s">
        <v>82</v>
      </c>
      <c r="AY129" s="13" t="s">
        <v>142</v>
      </c>
      <c r="BE129" s="150">
        <f>IF(O129="základní",K129,0)</f>
        <v>0</v>
      </c>
      <c r="BF129" s="150">
        <f>IF(O129="snížená",K129,0)</f>
        <v>0</v>
      </c>
      <c r="BG129" s="150">
        <f>IF(O129="zákl. přenesená",K129,0)</f>
        <v>0</v>
      </c>
      <c r="BH129" s="150">
        <f>IF(O129="sníž. přenesená",K129,0)</f>
        <v>0</v>
      </c>
      <c r="BI129" s="150">
        <f>IF(O129="nulová",K129,0)</f>
        <v>0</v>
      </c>
      <c r="BJ129" s="13" t="s">
        <v>82</v>
      </c>
      <c r="BK129" s="150">
        <f>ROUND(P129*H129,2)</f>
        <v>0</v>
      </c>
      <c r="BL129" s="13" t="s">
        <v>147</v>
      </c>
      <c r="BM129" s="149" t="s">
        <v>305</v>
      </c>
    </row>
    <row r="130" spans="1:65" s="2" customFormat="1" ht="29.25">
      <c r="A130" s="28"/>
      <c r="B130" s="29"/>
      <c r="C130" s="28"/>
      <c r="D130" s="151" t="s">
        <v>149</v>
      </c>
      <c r="E130" s="28"/>
      <c r="F130" s="152" t="s">
        <v>306</v>
      </c>
      <c r="G130" s="28"/>
      <c r="H130" s="28"/>
      <c r="I130" s="153"/>
      <c r="J130" s="153"/>
      <c r="K130" s="28"/>
      <c r="L130" s="28"/>
      <c r="M130" s="29"/>
      <c r="N130" s="154"/>
      <c r="O130" s="15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28"/>
      <c r="AB130" s="28"/>
      <c r="AC130" s="28"/>
      <c r="AD130" s="28"/>
      <c r="AE130" s="28"/>
      <c r="AT130" s="13" t="s">
        <v>149</v>
      </c>
      <c r="AU130" s="13" t="s">
        <v>82</v>
      </c>
    </row>
    <row r="131" spans="1:65" s="2" customFormat="1" ht="62.65" customHeight="1">
      <c r="A131" s="28"/>
      <c r="B131" s="136"/>
      <c r="C131" s="137" t="s">
        <v>252</v>
      </c>
      <c r="D131" s="137" t="s">
        <v>143</v>
      </c>
      <c r="E131" s="138" t="s">
        <v>203</v>
      </c>
      <c r="F131" s="139" t="s">
        <v>204</v>
      </c>
      <c r="G131" s="140" t="s">
        <v>146</v>
      </c>
      <c r="H131" s="141">
        <v>1</v>
      </c>
      <c r="I131" s="142"/>
      <c r="J131" s="142"/>
      <c r="K131" s="143">
        <f>ROUND(P131*H131,2)</f>
        <v>0</v>
      </c>
      <c r="L131" s="139" t="s">
        <v>1</v>
      </c>
      <c r="M131" s="29"/>
      <c r="N131" s="144" t="s">
        <v>1</v>
      </c>
      <c r="O131" s="145" t="s">
        <v>37</v>
      </c>
      <c r="P131" s="146">
        <f>I131+J131</f>
        <v>0</v>
      </c>
      <c r="Q131" s="146">
        <f>ROUND(I131*H131,2)</f>
        <v>0</v>
      </c>
      <c r="R131" s="146">
        <f>ROUND(J131*H131,2)</f>
        <v>0</v>
      </c>
      <c r="S131" s="54"/>
      <c r="T131" s="147">
        <f>S131*H131</f>
        <v>0</v>
      </c>
      <c r="U131" s="147">
        <v>0</v>
      </c>
      <c r="V131" s="147">
        <f>U131*H131</f>
        <v>0</v>
      </c>
      <c r="W131" s="147">
        <v>0</v>
      </c>
      <c r="X131" s="148">
        <f>W131*H131</f>
        <v>0</v>
      </c>
      <c r="Y131" s="28"/>
      <c r="Z131" s="28"/>
      <c r="AA131" s="28"/>
      <c r="AB131" s="28"/>
      <c r="AC131" s="28"/>
      <c r="AD131" s="28"/>
      <c r="AE131" s="28"/>
      <c r="AR131" s="149" t="s">
        <v>147</v>
      </c>
      <c r="AT131" s="149" t="s">
        <v>143</v>
      </c>
      <c r="AU131" s="149" t="s">
        <v>82</v>
      </c>
      <c r="AY131" s="13" t="s">
        <v>142</v>
      </c>
      <c r="BE131" s="150">
        <f>IF(O131="základní",K131,0)</f>
        <v>0</v>
      </c>
      <c r="BF131" s="150">
        <f>IF(O131="snížená",K131,0)</f>
        <v>0</v>
      </c>
      <c r="BG131" s="150">
        <f>IF(O131="zákl. přenesená",K131,0)</f>
        <v>0</v>
      </c>
      <c r="BH131" s="150">
        <f>IF(O131="sníž. přenesená",K131,0)</f>
        <v>0</v>
      </c>
      <c r="BI131" s="150">
        <f>IF(O131="nulová",K131,0)</f>
        <v>0</v>
      </c>
      <c r="BJ131" s="13" t="s">
        <v>82</v>
      </c>
      <c r="BK131" s="150">
        <f>ROUND(P131*H131,2)</f>
        <v>0</v>
      </c>
      <c r="BL131" s="13" t="s">
        <v>147</v>
      </c>
      <c r="BM131" s="149" t="s">
        <v>307</v>
      </c>
    </row>
    <row r="132" spans="1:65" s="2" customFormat="1" ht="19.5">
      <c r="A132" s="28"/>
      <c r="B132" s="29"/>
      <c r="C132" s="28"/>
      <c r="D132" s="151" t="s">
        <v>149</v>
      </c>
      <c r="E132" s="28"/>
      <c r="F132" s="152" t="s">
        <v>308</v>
      </c>
      <c r="G132" s="28"/>
      <c r="H132" s="28"/>
      <c r="I132" s="153"/>
      <c r="J132" s="153"/>
      <c r="K132" s="28"/>
      <c r="L132" s="28"/>
      <c r="M132" s="29"/>
      <c r="N132" s="154"/>
      <c r="O132" s="155"/>
      <c r="P132" s="54"/>
      <c r="Q132" s="54"/>
      <c r="R132" s="54"/>
      <c r="S132" s="54"/>
      <c r="T132" s="54"/>
      <c r="U132" s="54"/>
      <c r="V132" s="54"/>
      <c r="W132" s="54"/>
      <c r="X132" s="55"/>
      <c r="Y132" s="28"/>
      <c r="Z132" s="28"/>
      <c r="AA132" s="28"/>
      <c r="AB132" s="28"/>
      <c r="AC132" s="28"/>
      <c r="AD132" s="28"/>
      <c r="AE132" s="28"/>
      <c r="AT132" s="13" t="s">
        <v>149</v>
      </c>
      <c r="AU132" s="13" t="s">
        <v>82</v>
      </c>
    </row>
    <row r="133" spans="1:65" s="2" customFormat="1" ht="62.65" customHeight="1">
      <c r="A133" s="28"/>
      <c r="B133" s="136"/>
      <c r="C133" s="137" t="s">
        <v>255</v>
      </c>
      <c r="D133" s="137" t="s">
        <v>143</v>
      </c>
      <c r="E133" s="138" t="s">
        <v>207</v>
      </c>
      <c r="F133" s="139" t="s">
        <v>208</v>
      </c>
      <c r="G133" s="140" t="s">
        <v>146</v>
      </c>
      <c r="H133" s="141">
        <v>1</v>
      </c>
      <c r="I133" s="142"/>
      <c r="J133" s="142"/>
      <c r="K133" s="143">
        <f>ROUND(P133*H133,2)</f>
        <v>0</v>
      </c>
      <c r="L133" s="139" t="s">
        <v>1</v>
      </c>
      <c r="M133" s="29"/>
      <c r="N133" s="144" t="s">
        <v>1</v>
      </c>
      <c r="O133" s="145" t="s">
        <v>37</v>
      </c>
      <c r="P133" s="146">
        <f>I133+J133</f>
        <v>0</v>
      </c>
      <c r="Q133" s="146">
        <f>ROUND(I133*H133,2)</f>
        <v>0</v>
      </c>
      <c r="R133" s="146">
        <f>ROUND(J133*H133,2)</f>
        <v>0</v>
      </c>
      <c r="S133" s="54"/>
      <c r="T133" s="147">
        <f>S133*H133</f>
        <v>0</v>
      </c>
      <c r="U133" s="147">
        <v>0</v>
      </c>
      <c r="V133" s="147">
        <f>U133*H133</f>
        <v>0</v>
      </c>
      <c r="W133" s="147">
        <v>0</v>
      </c>
      <c r="X133" s="148">
        <f>W133*H133</f>
        <v>0</v>
      </c>
      <c r="Y133" s="28"/>
      <c r="Z133" s="28"/>
      <c r="AA133" s="28"/>
      <c r="AB133" s="28"/>
      <c r="AC133" s="28"/>
      <c r="AD133" s="28"/>
      <c r="AE133" s="28"/>
      <c r="AR133" s="149" t="s">
        <v>147</v>
      </c>
      <c r="AT133" s="149" t="s">
        <v>143</v>
      </c>
      <c r="AU133" s="149" t="s">
        <v>82</v>
      </c>
      <c r="AY133" s="13" t="s">
        <v>142</v>
      </c>
      <c r="BE133" s="150">
        <f>IF(O133="základní",K133,0)</f>
        <v>0</v>
      </c>
      <c r="BF133" s="150">
        <f>IF(O133="snížená",K133,0)</f>
        <v>0</v>
      </c>
      <c r="BG133" s="150">
        <f>IF(O133="zákl. přenesená",K133,0)</f>
        <v>0</v>
      </c>
      <c r="BH133" s="150">
        <f>IF(O133="sníž. přenesená",K133,0)</f>
        <v>0</v>
      </c>
      <c r="BI133" s="150">
        <f>IF(O133="nulová",K133,0)</f>
        <v>0</v>
      </c>
      <c r="BJ133" s="13" t="s">
        <v>82</v>
      </c>
      <c r="BK133" s="150">
        <f>ROUND(P133*H133,2)</f>
        <v>0</v>
      </c>
      <c r="BL133" s="13" t="s">
        <v>147</v>
      </c>
      <c r="BM133" s="149" t="s">
        <v>309</v>
      </c>
    </row>
    <row r="134" spans="1:65" s="2" customFormat="1" ht="19.5">
      <c r="A134" s="28"/>
      <c r="B134" s="29"/>
      <c r="C134" s="28"/>
      <c r="D134" s="151" t="s">
        <v>149</v>
      </c>
      <c r="E134" s="28"/>
      <c r="F134" s="152" t="s">
        <v>310</v>
      </c>
      <c r="G134" s="28"/>
      <c r="H134" s="28"/>
      <c r="I134" s="153"/>
      <c r="J134" s="153"/>
      <c r="K134" s="28"/>
      <c r="L134" s="28"/>
      <c r="M134" s="29"/>
      <c r="N134" s="154"/>
      <c r="O134" s="155"/>
      <c r="P134" s="54"/>
      <c r="Q134" s="54"/>
      <c r="R134" s="54"/>
      <c r="S134" s="54"/>
      <c r="T134" s="54"/>
      <c r="U134" s="54"/>
      <c r="V134" s="54"/>
      <c r="W134" s="54"/>
      <c r="X134" s="55"/>
      <c r="Y134" s="28"/>
      <c r="Z134" s="28"/>
      <c r="AA134" s="28"/>
      <c r="AB134" s="28"/>
      <c r="AC134" s="28"/>
      <c r="AD134" s="28"/>
      <c r="AE134" s="28"/>
      <c r="AT134" s="13" t="s">
        <v>149</v>
      </c>
      <c r="AU134" s="13" t="s">
        <v>82</v>
      </c>
    </row>
    <row r="135" spans="1:65" s="2" customFormat="1" ht="62.65" customHeight="1">
      <c r="A135" s="28"/>
      <c r="B135" s="136"/>
      <c r="C135" s="137" t="s">
        <v>258</v>
      </c>
      <c r="D135" s="137" t="s">
        <v>143</v>
      </c>
      <c r="E135" s="138" t="s">
        <v>259</v>
      </c>
      <c r="F135" s="139" t="s">
        <v>260</v>
      </c>
      <c r="G135" s="140" t="s">
        <v>146</v>
      </c>
      <c r="H135" s="141">
        <v>1</v>
      </c>
      <c r="I135" s="142"/>
      <c r="J135" s="142"/>
      <c r="K135" s="143">
        <f>ROUND(P135*H135,2)</f>
        <v>0</v>
      </c>
      <c r="L135" s="139" t="s">
        <v>1</v>
      </c>
      <c r="M135" s="29"/>
      <c r="N135" s="144" t="s">
        <v>1</v>
      </c>
      <c r="O135" s="145" t="s">
        <v>37</v>
      </c>
      <c r="P135" s="146">
        <f>I135+J135</f>
        <v>0</v>
      </c>
      <c r="Q135" s="146">
        <f>ROUND(I135*H135,2)</f>
        <v>0</v>
      </c>
      <c r="R135" s="146">
        <f>ROUND(J135*H135,2)</f>
        <v>0</v>
      </c>
      <c r="S135" s="54"/>
      <c r="T135" s="147">
        <f>S135*H135</f>
        <v>0</v>
      </c>
      <c r="U135" s="147">
        <v>0</v>
      </c>
      <c r="V135" s="147">
        <f>U135*H135</f>
        <v>0</v>
      </c>
      <c r="W135" s="147">
        <v>0</v>
      </c>
      <c r="X135" s="148">
        <f>W135*H135</f>
        <v>0</v>
      </c>
      <c r="Y135" s="28"/>
      <c r="Z135" s="28"/>
      <c r="AA135" s="28"/>
      <c r="AB135" s="28"/>
      <c r="AC135" s="28"/>
      <c r="AD135" s="28"/>
      <c r="AE135" s="28"/>
      <c r="AR135" s="149" t="s">
        <v>147</v>
      </c>
      <c r="AT135" s="149" t="s">
        <v>143</v>
      </c>
      <c r="AU135" s="149" t="s">
        <v>82</v>
      </c>
      <c r="AY135" s="13" t="s">
        <v>142</v>
      </c>
      <c r="BE135" s="150">
        <f>IF(O135="základní",K135,0)</f>
        <v>0</v>
      </c>
      <c r="BF135" s="150">
        <f>IF(O135="snížená",K135,0)</f>
        <v>0</v>
      </c>
      <c r="BG135" s="150">
        <f>IF(O135="zákl. přenesená",K135,0)</f>
        <v>0</v>
      </c>
      <c r="BH135" s="150">
        <f>IF(O135="sníž. přenesená",K135,0)</f>
        <v>0</v>
      </c>
      <c r="BI135" s="150">
        <f>IF(O135="nulová",K135,0)</f>
        <v>0</v>
      </c>
      <c r="BJ135" s="13" t="s">
        <v>82</v>
      </c>
      <c r="BK135" s="150">
        <f>ROUND(P135*H135,2)</f>
        <v>0</v>
      </c>
      <c r="BL135" s="13" t="s">
        <v>147</v>
      </c>
      <c r="BM135" s="149" t="s">
        <v>311</v>
      </c>
    </row>
    <row r="136" spans="1:65" s="2" customFormat="1" ht="19.5">
      <c r="A136" s="28"/>
      <c r="B136" s="29"/>
      <c r="C136" s="28"/>
      <c r="D136" s="151" t="s">
        <v>149</v>
      </c>
      <c r="E136" s="28"/>
      <c r="F136" s="152" t="s">
        <v>312</v>
      </c>
      <c r="G136" s="28"/>
      <c r="H136" s="28"/>
      <c r="I136" s="153"/>
      <c r="J136" s="153"/>
      <c r="K136" s="28"/>
      <c r="L136" s="28"/>
      <c r="M136" s="29"/>
      <c r="N136" s="154"/>
      <c r="O136" s="155"/>
      <c r="P136" s="54"/>
      <c r="Q136" s="54"/>
      <c r="R136" s="54"/>
      <c r="S136" s="54"/>
      <c r="T136" s="54"/>
      <c r="U136" s="54"/>
      <c r="V136" s="54"/>
      <c r="W136" s="54"/>
      <c r="X136" s="55"/>
      <c r="Y136" s="28"/>
      <c r="Z136" s="28"/>
      <c r="AA136" s="28"/>
      <c r="AB136" s="28"/>
      <c r="AC136" s="28"/>
      <c r="AD136" s="28"/>
      <c r="AE136" s="28"/>
      <c r="AT136" s="13" t="s">
        <v>149</v>
      </c>
      <c r="AU136" s="13" t="s">
        <v>82</v>
      </c>
    </row>
    <row r="137" spans="1:65" s="2" customFormat="1" ht="62.65" customHeight="1">
      <c r="A137" s="28"/>
      <c r="B137" s="136"/>
      <c r="C137" s="137" t="s">
        <v>263</v>
      </c>
      <c r="D137" s="137" t="s">
        <v>143</v>
      </c>
      <c r="E137" s="138" t="s">
        <v>264</v>
      </c>
      <c r="F137" s="139" t="s">
        <v>265</v>
      </c>
      <c r="G137" s="140" t="s">
        <v>146</v>
      </c>
      <c r="H137" s="141">
        <v>3</v>
      </c>
      <c r="I137" s="142"/>
      <c r="J137" s="142"/>
      <c r="K137" s="143">
        <f>ROUND(P137*H137,2)</f>
        <v>0</v>
      </c>
      <c r="L137" s="139" t="s">
        <v>1</v>
      </c>
      <c r="M137" s="29"/>
      <c r="N137" s="144" t="s">
        <v>1</v>
      </c>
      <c r="O137" s="145" t="s">
        <v>37</v>
      </c>
      <c r="P137" s="146">
        <f>I137+J137</f>
        <v>0</v>
      </c>
      <c r="Q137" s="146">
        <f>ROUND(I137*H137,2)</f>
        <v>0</v>
      </c>
      <c r="R137" s="146">
        <f>ROUND(J137*H137,2)</f>
        <v>0</v>
      </c>
      <c r="S137" s="54"/>
      <c r="T137" s="147">
        <f>S137*H137</f>
        <v>0</v>
      </c>
      <c r="U137" s="147">
        <v>0</v>
      </c>
      <c r="V137" s="147">
        <f>U137*H137</f>
        <v>0</v>
      </c>
      <c r="W137" s="147">
        <v>0</v>
      </c>
      <c r="X137" s="148">
        <f>W137*H137</f>
        <v>0</v>
      </c>
      <c r="Y137" s="28"/>
      <c r="Z137" s="28"/>
      <c r="AA137" s="28"/>
      <c r="AB137" s="28"/>
      <c r="AC137" s="28"/>
      <c r="AD137" s="28"/>
      <c r="AE137" s="28"/>
      <c r="AR137" s="149" t="s">
        <v>147</v>
      </c>
      <c r="AT137" s="149" t="s">
        <v>143</v>
      </c>
      <c r="AU137" s="149" t="s">
        <v>82</v>
      </c>
      <c r="AY137" s="13" t="s">
        <v>142</v>
      </c>
      <c r="BE137" s="150">
        <f>IF(O137="základní",K137,0)</f>
        <v>0</v>
      </c>
      <c r="BF137" s="150">
        <f>IF(O137="snížená",K137,0)</f>
        <v>0</v>
      </c>
      <c r="BG137" s="150">
        <f>IF(O137="zákl. přenesená",K137,0)</f>
        <v>0</v>
      </c>
      <c r="BH137" s="150">
        <f>IF(O137="sníž. přenesená",K137,0)</f>
        <v>0</v>
      </c>
      <c r="BI137" s="150">
        <f>IF(O137="nulová",K137,0)</f>
        <v>0</v>
      </c>
      <c r="BJ137" s="13" t="s">
        <v>82</v>
      </c>
      <c r="BK137" s="150">
        <f>ROUND(P137*H137,2)</f>
        <v>0</v>
      </c>
      <c r="BL137" s="13" t="s">
        <v>147</v>
      </c>
      <c r="BM137" s="149" t="s">
        <v>313</v>
      </c>
    </row>
    <row r="138" spans="1:65" s="2" customFormat="1" ht="29.25">
      <c r="A138" s="28"/>
      <c r="B138" s="29"/>
      <c r="C138" s="28"/>
      <c r="D138" s="151" t="s">
        <v>149</v>
      </c>
      <c r="E138" s="28"/>
      <c r="F138" s="152" t="s">
        <v>314</v>
      </c>
      <c r="G138" s="28"/>
      <c r="H138" s="28"/>
      <c r="I138" s="153"/>
      <c r="J138" s="153"/>
      <c r="K138" s="28"/>
      <c r="L138" s="28"/>
      <c r="M138" s="29"/>
      <c r="N138" s="154"/>
      <c r="O138" s="155"/>
      <c r="P138" s="54"/>
      <c r="Q138" s="54"/>
      <c r="R138" s="54"/>
      <c r="S138" s="54"/>
      <c r="T138" s="54"/>
      <c r="U138" s="54"/>
      <c r="V138" s="54"/>
      <c r="W138" s="54"/>
      <c r="X138" s="55"/>
      <c r="Y138" s="28"/>
      <c r="Z138" s="28"/>
      <c r="AA138" s="28"/>
      <c r="AB138" s="28"/>
      <c r="AC138" s="28"/>
      <c r="AD138" s="28"/>
      <c r="AE138" s="28"/>
      <c r="AT138" s="13" t="s">
        <v>149</v>
      </c>
      <c r="AU138" s="13" t="s">
        <v>82</v>
      </c>
    </row>
    <row r="139" spans="1:65" s="2" customFormat="1" ht="37.9" customHeight="1">
      <c r="A139" s="28"/>
      <c r="B139" s="136"/>
      <c r="C139" s="137" t="s">
        <v>315</v>
      </c>
      <c r="D139" s="137" t="s">
        <v>143</v>
      </c>
      <c r="E139" s="138" t="s">
        <v>316</v>
      </c>
      <c r="F139" s="139" t="s">
        <v>317</v>
      </c>
      <c r="G139" s="140" t="s">
        <v>146</v>
      </c>
      <c r="H139" s="141">
        <v>3</v>
      </c>
      <c r="I139" s="142"/>
      <c r="J139" s="142"/>
      <c r="K139" s="143">
        <f>ROUND(P139*H139,2)</f>
        <v>0</v>
      </c>
      <c r="L139" s="139" t="s">
        <v>1</v>
      </c>
      <c r="M139" s="29"/>
      <c r="N139" s="144" t="s">
        <v>1</v>
      </c>
      <c r="O139" s="145" t="s">
        <v>37</v>
      </c>
      <c r="P139" s="146">
        <f>I139+J139</f>
        <v>0</v>
      </c>
      <c r="Q139" s="146">
        <f>ROUND(I139*H139,2)</f>
        <v>0</v>
      </c>
      <c r="R139" s="146">
        <f>ROUND(J139*H139,2)</f>
        <v>0</v>
      </c>
      <c r="S139" s="54"/>
      <c r="T139" s="147">
        <f>S139*H139</f>
        <v>0</v>
      </c>
      <c r="U139" s="147">
        <v>0</v>
      </c>
      <c r="V139" s="147">
        <f>U139*H139</f>
        <v>0</v>
      </c>
      <c r="W139" s="147">
        <v>0</v>
      </c>
      <c r="X139" s="148">
        <f>W139*H139</f>
        <v>0</v>
      </c>
      <c r="Y139" s="28"/>
      <c r="Z139" s="28"/>
      <c r="AA139" s="28"/>
      <c r="AB139" s="28"/>
      <c r="AC139" s="28"/>
      <c r="AD139" s="28"/>
      <c r="AE139" s="28"/>
      <c r="AR139" s="149" t="s">
        <v>147</v>
      </c>
      <c r="AT139" s="149" t="s">
        <v>143</v>
      </c>
      <c r="AU139" s="149" t="s">
        <v>82</v>
      </c>
      <c r="AY139" s="13" t="s">
        <v>142</v>
      </c>
      <c r="BE139" s="150">
        <f>IF(O139="základní",K139,0)</f>
        <v>0</v>
      </c>
      <c r="BF139" s="150">
        <f>IF(O139="snížená",K139,0)</f>
        <v>0</v>
      </c>
      <c r="BG139" s="150">
        <f>IF(O139="zákl. přenesená",K139,0)</f>
        <v>0</v>
      </c>
      <c r="BH139" s="150">
        <f>IF(O139="sníž. přenesená",K139,0)</f>
        <v>0</v>
      </c>
      <c r="BI139" s="150">
        <f>IF(O139="nulová",K139,0)</f>
        <v>0</v>
      </c>
      <c r="BJ139" s="13" t="s">
        <v>82</v>
      </c>
      <c r="BK139" s="150">
        <f>ROUND(P139*H139,2)</f>
        <v>0</v>
      </c>
      <c r="BL139" s="13" t="s">
        <v>147</v>
      </c>
      <c r="BM139" s="149" t="s">
        <v>318</v>
      </c>
    </row>
    <row r="140" spans="1:65" s="2" customFormat="1" ht="39">
      <c r="A140" s="28"/>
      <c r="B140" s="29"/>
      <c r="C140" s="28"/>
      <c r="D140" s="151" t="s">
        <v>149</v>
      </c>
      <c r="E140" s="28"/>
      <c r="F140" s="152" t="s">
        <v>319</v>
      </c>
      <c r="G140" s="28"/>
      <c r="H140" s="28"/>
      <c r="I140" s="153"/>
      <c r="J140" s="153"/>
      <c r="K140" s="28"/>
      <c r="L140" s="28"/>
      <c r="M140" s="29"/>
      <c r="N140" s="154"/>
      <c r="O140" s="155"/>
      <c r="P140" s="54"/>
      <c r="Q140" s="54"/>
      <c r="R140" s="54"/>
      <c r="S140" s="54"/>
      <c r="T140" s="54"/>
      <c r="U140" s="54"/>
      <c r="V140" s="54"/>
      <c r="W140" s="54"/>
      <c r="X140" s="55"/>
      <c r="Y140" s="28"/>
      <c r="Z140" s="28"/>
      <c r="AA140" s="28"/>
      <c r="AB140" s="28"/>
      <c r="AC140" s="28"/>
      <c r="AD140" s="28"/>
      <c r="AE140" s="28"/>
      <c r="AT140" s="13" t="s">
        <v>149</v>
      </c>
      <c r="AU140" s="13" t="s">
        <v>82</v>
      </c>
    </row>
    <row r="141" spans="1:65" s="2" customFormat="1" ht="37.9" customHeight="1">
      <c r="A141" s="28"/>
      <c r="B141" s="136"/>
      <c r="C141" s="137" t="s">
        <v>320</v>
      </c>
      <c r="D141" s="137" t="s">
        <v>143</v>
      </c>
      <c r="E141" s="138" t="s">
        <v>321</v>
      </c>
      <c r="F141" s="139" t="s">
        <v>322</v>
      </c>
      <c r="G141" s="140" t="s">
        <v>146</v>
      </c>
      <c r="H141" s="141">
        <v>1</v>
      </c>
      <c r="I141" s="142"/>
      <c r="J141" s="142"/>
      <c r="K141" s="143">
        <f>ROUND(P141*H141,2)</f>
        <v>0</v>
      </c>
      <c r="L141" s="139" t="s">
        <v>1</v>
      </c>
      <c r="M141" s="29"/>
      <c r="N141" s="144" t="s">
        <v>1</v>
      </c>
      <c r="O141" s="145" t="s">
        <v>37</v>
      </c>
      <c r="P141" s="146">
        <f>I141+J141</f>
        <v>0</v>
      </c>
      <c r="Q141" s="146">
        <f>ROUND(I141*H141,2)</f>
        <v>0</v>
      </c>
      <c r="R141" s="146">
        <f>ROUND(J141*H141,2)</f>
        <v>0</v>
      </c>
      <c r="S141" s="54"/>
      <c r="T141" s="147">
        <f>S141*H141</f>
        <v>0</v>
      </c>
      <c r="U141" s="147">
        <v>0</v>
      </c>
      <c r="V141" s="147">
        <f>U141*H141</f>
        <v>0</v>
      </c>
      <c r="W141" s="147">
        <v>0</v>
      </c>
      <c r="X141" s="148">
        <f>W141*H141</f>
        <v>0</v>
      </c>
      <c r="Y141" s="28"/>
      <c r="Z141" s="28"/>
      <c r="AA141" s="28"/>
      <c r="AB141" s="28"/>
      <c r="AC141" s="28"/>
      <c r="AD141" s="28"/>
      <c r="AE141" s="28"/>
      <c r="AR141" s="149" t="s">
        <v>147</v>
      </c>
      <c r="AT141" s="149" t="s">
        <v>143</v>
      </c>
      <c r="AU141" s="149" t="s">
        <v>82</v>
      </c>
      <c r="AY141" s="13" t="s">
        <v>142</v>
      </c>
      <c r="BE141" s="150">
        <f>IF(O141="základní",K141,0)</f>
        <v>0</v>
      </c>
      <c r="BF141" s="150">
        <f>IF(O141="snížená",K141,0)</f>
        <v>0</v>
      </c>
      <c r="BG141" s="150">
        <f>IF(O141="zákl. přenesená",K141,0)</f>
        <v>0</v>
      </c>
      <c r="BH141" s="150">
        <f>IF(O141="sníž. přenesená",K141,0)</f>
        <v>0</v>
      </c>
      <c r="BI141" s="150">
        <f>IF(O141="nulová",K141,0)</f>
        <v>0</v>
      </c>
      <c r="BJ141" s="13" t="s">
        <v>82</v>
      </c>
      <c r="BK141" s="150">
        <f>ROUND(P141*H141,2)</f>
        <v>0</v>
      </c>
      <c r="BL141" s="13" t="s">
        <v>147</v>
      </c>
      <c r="BM141" s="149" t="s">
        <v>323</v>
      </c>
    </row>
    <row r="142" spans="1:65" s="2" customFormat="1" ht="19.5">
      <c r="A142" s="28"/>
      <c r="B142" s="29"/>
      <c r="C142" s="28"/>
      <c r="D142" s="151" t="s">
        <v>149</v>
      </c>
      <c r="E142" s="28"/>
      <c r="F142" s="152" t="s">
        <v>324</v>
      </c>
      <c r="G142" s="28"/>
      <c r="H142" s="28"/>
      <c r="I142" s="153"/>
      <c r="J142" s="153"/>
      <c r="K142" s="28"/>
      <c r="L142" s="28"/>
      <c r="M142" s="29"/>
      <c r="N142" s="154"/>
      <c r="O142" s="155"/>
      <c r="P142" s="54"/>
      <c r="Q142" s="54"/>
      <c r="R142" s="54"/>
      <c r="S142" s="54"/>
      <c r="T142" s="54"/>
      <c r="U142" s="54"/>
      <c r="V142" s="54"/>
      <c r="W142" s="54"/>
      <c r="X142" s="55"/>
      <c r="Y142" s="28"/>
      <c r="Z142" s="28"/>
      <c r="AA142" s="28"/>
      <c r="AB142" s="28"/>
      <c r="AC142" s="28"/>
      <c r="AD142" s="28"/>
      <c r="AE142" s="28"/>
      <c r="AT142" s="13" t="s">
        <v>149</v>
      </c>
      <c r="AU142" s="13" t="s">
        <v>82</v>
      </c>
    </row>
    <row r="143" spans="1:65" s="2" customFormat="1" ht="37.9" customHeight="1">
      <c r="A143" s="28"/>
      <c r="B143" s="136"/>
      <c r="C143" s="137" t="s">
        <v>325</v>
      </c>
      <c r="D143" s="137" t="s">
        <v>143</v>
      </c>
      <c r="E143" s="138" t="s">
        <v>326</v>
      </c>
      <c r="F143" s="139" t="s">
        <v>327</v>
      </c>
      <c r="G143" s="140" t="s">
        <v>146</v>
      </c>
      <c r="H143" s="141">
        <v>1</v>
      </c>
      <c r="I143" s="142"/>
      <c r="J143" s="142"/>
      <c r="K143" s="143">
        <f>ROUND(P143*H143,2)</f>
        <v>0</v>
      </c>
      <c r="L143" s="139" t="s">
        <v>1</v>
      </c>
      <c r="M143" s="29"/>
      <c r="N143" s="144" t="s">
        <v>1</v>
      </c>
      <c r="O143" s="145" t="s">
        <v>37</v>
      </c>
      <c r="P143" s="146">
        <f>I143+J143</f>
        <v>0</v>
      </c>
      <c r="Q143" s="146">
        <f>ROUND(I143*H143,2)</f>
        <v>0</v>
      </c>
      <c r="R143" s="146">
        <f>ROUND(J143*H143,2)</f>
        <v>0</v>
      </c>
      <c r="S143" s="54"/>
      <c r="T143" s="147">
        <f>S143*H143</f>
        <v>0</v>
      </c>
      <c r="U143" s="147">
        <v>0</v>
      </c>
      <c r="V143" s="147">
        <f>U143*H143</f>
        <v>0</v>
      </c>
      <c r="W143" s="147">
        <v>0</v>
      </c>
      <c r="X143" s="148">
        <f>W143*H143</f>
        <v>0</v>
      </c>
      <c r="Y143" s="28"/>
      <c r="Z143" s="28"/>
      <c r="AA143" s="28"/>
      <c r="AB143" s="28"/>
      <c r="AC143" s="28"/>
      <c r="AD143" s="28"/>
      <c r="AE143" s="28"/>
      <c r="AR143" s="149" t="s">
        <v>147</v>
      </c>
      <c r="AT143" s="149" t="s">
        <v>143</v>
      </c>
      <c r="AU143" s="149" t="s">
        <v>82</v>
      </c>
      <c r="AY143" s="13" t="s">
        <v>142</v>
      </c>
      <c r="BE143" s="150">
        <f>IF(O143="základní",K143,0)</f>
        <v>0</v>
      </c>
      <c r="BF143" s="150">
        <f>IF(O143="snížená",K143,0)</f>
        <v>0</v>
      </c>
      <c r="BG143" s="150">
        <f>IF(O143="zákl. přenesená",K143,0)</f>
        <v>0</v>
      </c>
      <c r="BH143" s="150">
        <f>IF(O143="sníž. přenesená",K143,0)</f>
        <v>0</v>
      </c>
      <c r="BI143" s="150">
        <f>IF(O143="nulová",K143,0)</f>
        <v>0</v>
      </c>
      <c r="BJ143" s="13" t="s">
        <v>82</v>
      </c>
      <c r="BK143" s="150">
        <f>ROUND(P143*H143,2)</f>
        <v>0</v>
      </c>
      <c r="BL143" s="13" t="s">
        <v>147</v>
      </c>
      <c r="BM143" s="149" t="s">
        <v>328</v>
      </c>
    </row>
    <row r="144" spans="1:65" s="2" customFormat="1" ht="19.5">
      <c r="A144" s="28"/>
      <c r="B144" s="29"/>
      <c r="C144" s="28"/>
      <c r="D144" s="151" t="s">
        <v>149</v>
      </c>
      <c r="E144" s="28"/>
      <c r="F144" s="152" t="s">
        <v>329</v>
      </c>
      <c r="G144" s="28"/>
      <c r="H144" s="28"/>
      <c r="I144" s="153"/>
      <c r="J144" s="153"/>
      <c r="K144" s="28"/>
      <c r="L144" s="28"/>
      <c r="M144" s="29"/>
      <c r="N144" s="156"/>
      <c r="O144" s="157"/>
      <c r="P144" s="158"/>
      <c r="Q144" s="158"/>
      <c r="R144" s="158"/>
      <c r="S144" s="158"/>
      <c r="T144" s="158"/>
      <c r="U144" s="158"/>
      <c r="V144" s="158"/>
      <c r="W144" s="158"/>
      <c r="X144" s="159"/>
      <c r="Y144" s="28"/>
      <c r="Z144" s="28"/>
      <c r="AA144" s="28"/>
      <c r="AB144" s="28"/>
      <c r="AC144" s="28"/>
      <c r="AD144" s="28"/>
      <c r="AE144" s="28"/>
      <c r="AT144" s="13" t="s">
        <v>149</v>
      </c>
      <c r="AU144" s="13" t="s">
        <v>82</v>
      </c>
    </row>
    <row r="145" spans="1:31" s="2" customFormat="1" ht="6.95" customHeight="1">
      <c r="A145" s="28"/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29"/>
      <c r="N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</row>
  </sheetData>
  <autoFilter ref="C116:L144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198" t="s">
        <v>6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T2" s="13" t="s">
        <v>102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84</v>
      </c>
    </row>
    <row r="4" spans="1:46" s="1" customFormat="1" ht="24.95" customHeight="1">
      <c r="B4" s="16"/>
      <c r="D4" s="17" t="s">
        <v>109</v>
      </c>
      <c r="M4" s="16"/>
      <c r="N4" s="90" t="s">
        <v>11</v>
      </c>
      <c r="AT4" s="13" t="s">
        <v>3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23" t="s">
        <v>16</v>
      </c>
      <c r="M6" s="16"/>
    </row>
    <row r="7" spans="1:46" s="1" customFormat="1" ht="16.5" customHeight="1">
      <c r="B7" s="16"/>
      <c r="E7" s="199" t="str">
        <f>'Rekapitulace zakázky'!K6</f>
        <v>Revizní činnost elektrického zařízení SEE v obvodu OŘ Plzeň 2021</v>
      </c>
      <c r="F7" s="200"/>
      <c r="G7" s="200"/>
      <c r="H7" s="200"/>
      <c r="M7" s="16"/>
    </row>
    <row r="8" spans="1:46" s="2" customFormat="1" ht="12" customHeight="1">
      <c r="A8" s="28"/>
      <c r="B8" s="29"/>
      <c r="C8" s="28"/>
      <c r="D8" s="23" t="s">
        <v>110</v>
      </c>
      <c r="E8" s="28"/>
      <c r="F8" s="28"/>
      <c r="G8" s="28"/>
      <c r="H8" s="28"/>
      <c r="I8" s="28"/>
      <c r="J8" s="28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0" t="s">
        <v>330</v>
      </c>
      <c r="F9" s="201"/>
      <c r="G9" s="201"/>
      <c r="H9" s="201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zakázky'!AN8</f>
        <v>16. 11. 2020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21</v>
      </c>
      <c r="F15" s="28"/>
      <c r="G15" s="28"/>
      <c r="H15" s="28"/>
      <c r="I15" s="23" t="s">
        <v>26</v>
      </c>
      <c r="J15" s="21" t="s">
        <v>1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25</v>
      </c>
      <c r="J17" s="24" t="str">
        <f>'Rekapitulace zakázky'!AN13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02" t="str">
        <f>'Rekapitulace zakázky'!E14</f>
        <v>Vyplň údaj</v>
      </c>
      <c r="F18" s="182"/>
      <c r="G18" s="182"/>
      <c r="H18" s="182"/>
      <c r="I18" s="23" t="s">
        <v>26</v>
      </c>
      <c r="J18" s="24" t="str">
        <f>'Rekapitulace zakázky'!AN14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25</v>
      </c>
      <c r="J20" s="21" t="s">
        <v>1</v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26</v>
      </c>
      <c r="J21" s="21" t="s">
        <v>1</v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21</v>
      </c>
      <c r="F24" s="28"/>
      <c r="G24" s="28"/>
      <c r="H24" s="28"/>
      <c r="I24" s="23" t="s">
        <v>26</v>
      </c>
      <c r="J24" s="21" t="s">
        <v>1</v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187" t="s">
        <v>1</v>
      </c>
      <c r="F27" s="187"/>
      <c r="G27" s="187"/>
      <c r="H27" s="187"/>
      <c r="I27" s="91"/>
      <c r="J27" s="91"/>
      <c r="K27" s="91"/>
      <c r="L27" s="91"/>
      <c r="M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62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29"/>
      <c r="C30" s="28"/>
      <c r="D30" s="28"/>
      <c r="E30" s="23" t="s">
        <v>112</v>
      </c>
      <c r="F30" s="28"/>
      <c r="G30" s="28"/>
      <c r="H30" s="28"/>
      <c r="I30" s="28"/>
      <c r="J30" s="28"/>
      <c r="K30" s="94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29"/>
      <c r="C31" s="28"/>
      <c r="D31" s="28"/>
      <c r="E31" s="23" t="s">
        <v>113</v>
      </c>
      <c r="F31" s="28"/>
      <c r="G31" s="28"/>
      <c r="H31" s="28"/>
      <c r="I31" s="28"/>
      <c r="J31" s="28"/>
      <c r="K31" s="94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5" t="s">
        <v>32</v>
      </c>
      <c r="E32" s="28"/>
      <c r="F32" s="28"/>
      <c r="G32" s="28"/>
      <c r="H32" s="28"/>
      <c r="I32" s="28"/>
      <c r="J32" s="28"/>
      <c r="K32" s="67">
        <f>ROUND(K117,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62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34</v>
      </c>
      <c r="G34" s="28"/>
      <c r="H34" s="28"/>
      <c r="I34" s="32" t="s">
        <v>33</v>
      </c>
      <c r="J34" s="28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6" t="s">
        <v>36</v>
      </c>
      <c r="E35" s="23" t="s">
        <v>37</v>
      </c>
      <c r="F35" s="94">
        <f>ROUND((SUM(BE117:BE136)),  2)</f>
        <v>0</v>
      </c>
      <c r="G35" s="28"/>
      <c r="H35" s="28"/>
      <c r="I35" s="97">
        <v>0.21</v>
      </c>
      <c r="J35" s="28"/>
      <c r="K35" s="94">
        <f>ROUND(((SUM(BE117:BE136))*I35),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38</v>
      </c>
      <c r="F36" s="94">
        <f>ROUND((SUM(BF117:BF136)),  2)</f>
        <v>0</v>
      </c>
      <c r="G36" s="28"/>
      <c r="H36" s="28"/>
      <c r="I36" s="97">
        <v>0.15</v>
      </c>
      <c r="J36" s="28"/>
      <c r="K36" s="94">
        <f>ROUND(((SUM(BF117:BF136))*I36),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39</v>
      </c>
      <c r="F37" s="94">
        <f>ROUND((SUM(BG117:BG136)),  2)</f>
        <v>0</v>
      </c>
      <c r="G37" s="28"/>
      <c r="H37" s="28"/>
      <c r="I37" s="97">
        <v>0.21</v>
      </c>
      <c r="J37" s="28"/>
      <c r="K37" s="94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40</v>
      </c>
      <c r="F38" s="94">
        <f>ROUND((SUM(BH117:BH136)),  2)</f>
        <v>0</v>
      </c>
      <c r="G38" s="28"/>
      <c r="H38" s="28"/>
      <c r="I38" s="97">
        <v>0.15</v>
      </c>
      <c r="J38" s="28"/>
      <c r="K38" s="94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41</v>
      </c>
      <c r="F39" s="94">
        <f>ROUND((SUM(BI117:BI136)),  2)</f>
        <v>0</v>
      </c>
      <c r="G39" s="28"/>
      <c r="H39" s="28"/>
      <c r="I39" s="97">
        <v>0</v>
      </c>
      <c r="J39" s="28"/>
      <c r="K39" s="94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8"/>
      <c r="D41" s="99" t="s">
        <v>42</v>
      </c>
      <c r="E41" s="56"/>
      <c r="F41" s="56"/>
      <c r="G41" s="100" t="s">
        <v>43</v>
      </c>
      <c r="H41" s="101" t="s">
        <v>44</v>
      </c>
      <c r="I41" s="56"/>
      <c r="J41" s="56"/>
      <c r="K41" s="102">
        <f>SUM(K32:K39)</f>
        <v>0</v>
      </c>
      <c r="L41" s="103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40"/>
      <c r="M50" s="3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114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199" t="str">
        <f>E7</f>
        <v>Revizní činnost elektrického zařízení SEE v obvodu OŘ Plzeň 2021</v>
      </c>
      <c r="F85" s="200"/>
      <c r="G85" s="200"/>
      <c r="H85" s="20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110</v>
      </c>
      <c r="D86" s="28"/>
      <c r="E86" s="28"/>
      <c r="F86" s="28"/>
      <c r="G86" s="28"/>
      <c r="H86" s="28"/>
      <c r="I86" s="28"/>
      <c r="J86" s="28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0" t="str">
        <f>E9</f>
        <v>07 - OE Strakonice</v>
      </c>
      <c r="F87" s="201"/>
      <c r="G87" s="201"/>
      <c r="H87" s="201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 xml:space="preserve"> </v>
      </c>
      <c r="G89" s="28"/>
      <c r="H89" s="28"/>
      <c r="I89" s="23" t="s">
        <v>22</v>
      </c>
      <c r="J89" s="51" t="str">
        <f>IF(J12="","",J12)</f>
        <v>16. 11. 2020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 xml:space="preserve"> </v>
      </c>
      <c r="G91" s="28"/>
      <c r="H91" s="28"/>
      <c r="I91" s="23" t="s">
        <v>29</v>
      </c>
      <c r="J91" s="26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30</v>
      </c>
      <c r="J92" s="26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115</v>
      </c>
      <c r="D94" s="98"/>
      <c r="E94" s="98"/>
      <c r="F94" s="98"/>
      <c r="G94" s="98"/>
      <c r="H94" s="98"/>
      <c r="I94" s="107" t="s">
        <v>116</v>
      </c>
      <c r="J94" s="107" t="s">
        <v>117</v>
      </c>
      <c r="K94" s="107" t="s">
        <v>118</v>
      </c>
      <c r="L94" s="9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119</v>
      </c>
      <c r="D96" s="28"/>
      <c r="E96" s="28"/>
      <c r="F96" s="28"/>
      <c r="G96" s="28"/>
      <c r="H96" s="28"/>
      <c r="I96" s="67">
        <f>Q117</f>
        <v>0</v>
      </c>
      <c r="J96" s="67">
        <f>R117</f>
        <v>0</v>
      </c>
      <c r="K96" s="67">
        <f>K117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120</v>
      </c>
    </row>
    <row r="97" spans="1:31" s="9" customFormat="1" ht="24.95" customHeight="1">
      <c r="B97" s="109"/>
      <c r="D97" s="110" t="s">
        <v>121</v>
      </c>
      <c r="E97" s="111"/>
      <c r="F97" s="111"/>
      <c r="G97" s="111"/>
      <c r="H97" s="111"/>
      <c r="I97" s="112">
        <f>Q118</f>
        <v>0</v>
      </c>
      <c r="J97" s="112">
        <f>R118</f>
        <v>0</v>
      </c>
      <c r="K97" s="112">
        <f>K118</f>
        <v>0</v>
      </c>
      <c r="M97" s="109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122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28"/>
      <c r="D107" s="28"/>
      <c r="E107" s="199" t="str">
        <f>E7</f>
        <v>Revizní činnost elektrického zařízení SEE v obvodu OŘ Plzeň 2021</v>
      </c>
      <c r="F107" s="200"/>
      <c r="G107" s="200"/>
      <c r="H107" s="200"/>
      <c r="I107" s="28"/>
      <c r="J107" s="28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110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0" t="str">
        <f>E9</f>
        <v>07 - OE Strakonice</v>
      </c>
      <c r="F109" s="201"/>
      <c r="G109" s="201"/>
      <c r="H109" s="201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 xml:space="preserve"> </v>
      </c>
      <c r="G111" s="28"/>
      <c r="H111" s="28"/>
      <c r="I111" s="23" t="s">
        <v>22</v>
      </c>
      <c r="J111" s="51" t="str">
        <f>IF(J12="","",J12)</f>
        <v>16. 11. 2020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 xml:space="preserve"> </v>
      </c>
      <c r="G113" s="28"/>
      <c r="H113" s="28"/>
      <c r="I113" s="23" t="s">
        <v>29</v>
      </c>
      <c r="J113" s="26" t="str">
        <f>E21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27</v>
      </c>
      <c r="D114" s="28"/>
      <c r="E114" s="28"/>
      <c r="F114" s="21" t="str">
        <f>IF(E18="","",E18)</f>
        <v>Vyplň údaj</v>
      </c>
      <c r="G114" s="28"/>
      <c r="H114" s="28"/>
      <c r="I114" s="23" t="s">
        <v>30</v>
      </c>
      <c r="J114" s="26" t="str">
        <f>E24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3"/>
      <c r="B116" s="114"/>
      <c r="C116" s="115" t="s">
        <v>123</v>
      </c>
      <c r="D116" s="116" t="s">
        <v>57</v>
      </c>
      <c r="E116" s="116" t="s">
        <v>53</v>
      </c>
      <c r="F116" s="116" t="s">
        <v>54</v>
      </c>
      <c r="G116" s="116" t="s">
        <v>124</v>
      </c>
      <c r="H116" s="116" t="s">
        <v>125</v>
      </c>
      <c r="I116" s="116" t="s">
        <v>126</v>
      </c>
      <c r="J116" s="116" t="s">
        <v>127</v>
      </c>
      <c r="K116" s="116" t="s">
        <v>118</v>
      </c>
      <c r="L116" s="117" t="s">
        <v>128</v>
      </c>
      <c r="M116" s="118"/>
      <c r="N116" s="58" t="s">
        <v>1</v>
      </c>
      <c r="O116" s="59" t="s">
        <v>36</v>
      </c>
      <c r="P116" s="59" t="s">
        <v>129</v>
      </c>
      <c r="Q116" s="59" t="s">
        <v>130</v>
      </c>
      <c r="R116" s="59" t="s">
        <v>131</v>
      </c>
      <c r="S116" s="59" t="s">
        <v>132</v>
      </c>
      <c r="T116" s="59" t="s">
        <v>133</v>
      </c>
      <c r="U116" s="59" t="s">
        <v>134</v>
      </c>
      <c r="V116" s="59" t="s">
        <v>135</v>
      </c>
      <c r="W116" s="59" t="s">
        <v>136</v>
      </c>
      <c r="X116" s="60" t="s">
        <v>137</v>
      </c>
      <c r="Y116" s="113"/>
      <c r="Z116" s="113"/>
      <c r="AA116" s="113"/>
      <c r="AB116" s="113"/>
      <c r="AC116" s="113"/>
      <c r="AD116" s="113"/>
      <c r="AE116" s="113"/>
    </row>
    <row r="117" spans="1:65" s="2" customFormat="1" ht="22.9" customHeight="1">
      <c r="A117" s="28"/>
      <c r="B117" s="29"/>
      <c r="C117" s="65" t="s">
        <v>138</v>
      </c>
      <c r="D117" s="28"/>
      <c r="E117" s="28"/>
      <c r="F117" s="28"/>
      <c r="G117" s="28"/>
      <c r="H117" s="28"/>
      <c r="I117" s="28"/>
      <c r="J117" s="28"/>
      <c r="K117" s="119">
        <f>BK117</f>
        <v>0</v>
      </c>
      <c r="L117" s="28"/>
      <c r="M117" s="29"/>
      <c r="N117" s="61"/>
      <c r="O117" s="52"/>
      <c r="P117" s="62"/>
      <c r="Q117" s="120">
        <f>Q118</f>
        <v>0</v>
      </c>
      <c r="R117" s="120">
        <f>R118</f>
        <v>0</v>
      </c>
      <c r="S117" s="62"/>
      <c r="T117" s="121">
        <f>T118</f>
        <v>0</v>
      </c>
      <c r="U117" s="62"/>
      <c r="V117" s="121">
        <f>V118</f>
        <v>0</v>
      </c>
      <c r="W117" s="62"/>
      <c r="X117" s="122">
        <f>X118</f>
        <v>0</v>
      </c>
      <c r="Y117" s="28"/>
      <c r="Z117" s="28"/>
      <c r="AA117" s="28"/>
      <c r="AB117" s="28"/>
      <c r="AC117" s="28"/>
      <c r="AD117" s="28"/>
      <c r="AE117" s="28"/>
      <c r="AT117" s="13" t="s">
        <v>73</v>
      </c>
      <c r="AU117" s="13" t="s">
        <v>120</v>
      </c>
      <c r="BK117" s="123">
        <f>BK118</f>
        <v>0</v>
      </c>
    </row>
    <row r="118" spans="1:65" s="11" customFormat="1" ht="25.9" customHeight="1">
      <c r="B118" s="124"/>
      <c r="D118" s="125" t="s">
        <v>73</v>
      </c>
      <c r="E118" s="126" t="s">
        <v>139</v>
      </c>
      <c r="F118" s="126" t="s">
        <v>140</v>
      </c>
      <c r="I118" s="127"/>
      <c r="J118" s="127"/>
      <c r="K118" s="128">
        <f>BK118</f>
        <v>0</v>
      </c>
      <c r="M118" s="124"/>
      <c r="N118" s="129"/>
      <c r="O118" s="130"/>
      <c r="P118" s="130"/>
      <c r="Q118" s="131">
        <f>SUM(Q119:Q136)</f>
        <v>0</v>
      </c>
      <c r="R118" s="131">
        <f>SUM(R119:R136)</f>
        <v>0</v>
      </c>
      <c r="S118" s="130"/>
      <c r="T118" s="132">
        <f>SUM(T119:T136)</f>
        <v>0</v>
      </c>
      <c r="U118" s="130"/>
      <c r="V118" s="132">
        <f>SUM(V119:V136)</f>
        <v>0</v>
      </c>
      <c r="W118" s="130"/>
      <c r="X118" s="133">
        <f>SUM(X119:X136)</f>
        <v>0</v>
      </c>
      <c r="AR118" s="125" t="s">
        <v>141</v>
      </c>
      <c r="AT118" s="134" t="s">
        <v>73</v>
      </c>
      <c r="AU118" s="134" t="s">
        <v>74</v>
      </c>
      <c r="AY118" s="125" t="s">
        <v>142</v>
      </c>
      <c r="BK118" s="135">
        <f>SUM(BK119:BK136)</f>
        <v>0</v>
      </c>
    </row>
    <row r="119" spans="1:65" s="2" customFormat="1" ht="62.65" customHeight="1">
      <c r="A119" s="28"/>
      <c r="B119" s="136"/>
      <c r="C119" s="137" t="s">
        <v>82</v>
      </c>
      <c r="D119" s="137" t="s">
        <v>143</v>
      </c>
      <c r="E119" s="138" t="s">
        <v>220</v>
      </c>
      <c r="F119" s="139" t="s">
        <v>221</v>
      </c>
      <c r="G119" s="140" t="s">
        <v>146</v>
      </c>
      <c r="H119" s="141">
        <v>3</v>
      </c>
      <c r="I119" s="142"/>
      <c r="J119" s="142"/>
      <c r="K119" s="143">
        <f>ROUND(P119*H119,2)</f>
        <v>0</v>
      </c>
      <c r="L119" s="139" t="s">
        <v>1</v>
      </c>
      <c r="M119" s="29"/>
      <c r="N119" s="144" t="s">
        <v>1</v>
      </c>
      <c r="O119" s="145" t="s">
        <v>37</v>
      </c>
      <c r="P119" s="146">
        <f>I119+J119</f>
        <v>0</v>
      </c>
      <c r="Q119" s="146">
        <f>ROUND(I119*H119,2)</f>
        <v>0</v>
      </c>
      <c r="R119" s="146">
        <f>ROUND(J119*H119,2)</f>
        <v>0</v>
      </c>
      <c r="S119" s="54"/>
      <c r="T119" s="147">
        <f>S119*H119</f>
        <v>0</v>
      </c>
      <c r="U119" s="147">
        <v>0</v>
      </c>
      <c r="V119" s="147">
        <f>U119*H119</f>
        <v>0</v>
      </c>
      <c r="W119" s="147">
        <v>0</v>
      </c>
      <c r="X119" s="148">
        <f>W119*H119</f>
        <v>0</v>
      </c>
      <c r="Y119" s="28"/>
      <c r="Z119" s="28"/>
      <c r="AA119" s="28"/>
      <c r="AB119" s="28"/>
      <c r="AC119" s="28"/>
      <c r="AD119" s="28"/>
      <c r="AE119" s="28"/>
      <c r="AR119" s="149" t="s">
        <v>147</v>
      </c>
      <c r="AT119" s="149" t="s">
        <v>143</v>
      </c>
      <c r="AU119" s="149" t="s">
        <v>82</v>
      </c>
      <c r="AY119" s="13" t="s">
        <v>142</v>
      </c>
      <c r="BE119" s="150">
        <f>IF(O119="základní",K119,0)</f>
        <v>0</v>
      </c>
      <c r="BF119" s="150">
        <f>IF(O119="snížená",K119,0)</f>
        <v>0</v>
      </c>
      <c r="BG119" s="150">
        <f>IF(O119="zákl. přenesená",K119,0)</f>
        <v>0</v>
      </c>
      <c r="BH119" s="150">
        <f>IF(O119="sníž. přenesená",K119,0)</f>
        <v>0</v>
      </c>
      <c r="BI119" s="150">
        <f>IF(O119="nulová",K119,0)</f>
        <v>0</v>
      </c>
      <c r="BJ119" s="13" t="s">
        <v>82</v>
      </c>
      <c r="BK119" s="150">
        <f>ROUND(P119*H119,2)</f>
        <v>0</v>
      </c>
      <c r="BL119" s="13" t="s">
        <v>147</v>
      </c>
      <c r="BM119" s="149" t="s">
        <v>331</v>
      </c>
    </row>
    <row r="120" spans="1:65" s="2" customFormat="1" ht="29.25">
      <c r="A120" s="28"/>
      <c r="B120" s="29"/>
      <c r="C120" s="28"/>
      <c r="D120" s="151" t="s">
        <v>149</v>
      </c>
      <c r="E120" s="28"/>
      <c r="F120" s="152" t="s">
        <v>332</v>
      </c>
      <c r="G120" s="28"/>
      <c r="H120" s="28"/>
      <c r="I120" s="153"/>
      <c r="J120" s="153"/>
      <c r="K120" s="28"/>
      <c r="L120" s="28"/>
      <c r="M120" s="29"/>
      <c r="N120" s="154"/>
      <c r="O120" s="155"/>
      <c r="P120" s="54"/>
      <c r="Q120" s="54"/>
      <c r="R120" s="54"/>
      <c r="S120" s="54"/>
      <c r="T120" s="54"/>
      <c r="U120" s="54"/>
      <c r="V120" s="54"/>
      <c r="W120" s="54"/>
      <c r="X120" s="55"/>
      <c r="Y120" s="28"/>
      <c r="Z120" s="28"/>
      <c r="AA120" s="28"/>
      <c r="AB120" s="28"/>
      <c r="AC120" s="28"/>
      <c r="AD120" s="28"/>
      <c r="AE120" s="28"/>
      <c r="AT120" s="13" t="s">
        <v>149</v>
      </c>
      <c r="AU120" s="13" t="s">
        <v>82</v>
      </c>
    </row>
    <row r="121" spans="1:65" s="2" customFormat="1" ht="76.349999999999994" customHeight="1">
      <c r="A121" s="28"/>
      <c r="B121" s="136"/>
      <c r="C121" s="137" t="s">
        <v>155</v>
      </c>
      <c r="D121" s="137" t="s">
        <v>143</v>
      </c>
      <c r="E121" s="138" t="s">
        <v>226</v>
      </c>
      <c r="F121" s="139" t="s">
        <v>227</v>
      </c>
      <c r="G121" s="140" t="s">
        <v>146</v>
      </c>
      <c r="H121" s="141">
        <v>1</v>
      </c>
      <c r="I121" s="142"/>
      <c r="J121" s="142"/>
      <c r="K121" s="143">
        <f>ROUND(P121*H121,2)</f>
        <v>0</v>
      </c>
      <c r="L121" s="139" t="s">
        <v>1</v>
      </c>
      <c r="M121" s="29"/>
      <c r="N121" s="144" t="s">
        <v>1</v>
      </c>
      <c r="O121" s="145" t="s">
        <v>37</v>
      </c>
      <c r="P121" s="146">
        <f>I121+J121</f>
        <v>0</v>
      </c>
      <c r="Q121" s="146">
        <f>ROUND(I121*H121,2)</f>
        <v>0</v>
      </c>
      <c r="R121" s="146">
        <f>ROUND(J121*H121,2)</f>
        <v>0</v>
      </c>
      <c r="S121" s="54"/>
      <c r="T121" s="147">
        <f>S121*H121</f>
        <v>0</v>
      </c>
      <c r="U121" s="147">
        <v>0</v>
      </c>
      <c r="V121" s="147">
        <f>U121*H121</f>
        <v>0</v>
      </c>
      <c r="W121" s="147">
        <v>0</v>
      </c>
      <c r="X121" s="148">
        <f>W121*H121</f>
        <v>0</v>
      </c>
      <c r="Y121" s="28"/>
      <c r="Z121" s="28"/>
      <c r="AA121" s="28"/>
      <c r="AB121" s="28"/>
      <c r="AC121" s="28"/>
      <c r="AD121" s="28"/>
      <c r="AE121" s="28"/>
      <c r="AR121" s="149" t="s">
        <v>147</v>
      </c>
      <c r="AT121" s="149" t="s">
        <v>143</v>
      </c>
      <c r="AU121" s="149" t="s">
        <v>82</v>
      </c>
      <c r="AY121" s="13" t="s">
        <v>142</v>
      </c>
      <c r="BE121" s="150">
        <f>IF(O121="základní",K121,0)</f>
        <v>0</v>
      </c>
      <c r="BF121" s="150">
        <f>IF(O121="snížená",K121,0)</f>
        <v>0</v>
      </c>
      <c r="BG121" s="150">
        <f>IF(O121="zákl. přenesená",K121,0)</f>
        <v>0</v>
      </c>
      <c r="BH121" s="150">
        <f>IF(O121="sníž. přenesená",K121,0)</f>
        <v>0</v>
      </c>
      <c r="BI121" s="150">
        <f>IF(O121="nulová",K121,0)</f>
        <v>0</v>
      </c>
      <c r="BJ121" s="13" t="s">
        <v>82</v>
      </c>
      <c r="BK121" s="150">
        <f>ROUND(P121*H121,2)</f>
        <v>0</v>
      </c>
      <c r="BL121" s="13" t="s">
        <v>147</v>
      </c>
      <c r="BM121" s="149" t="s">
        <v>333</v>
      </c>
    </row>
    <row r="122" spans="1:65" s="2" customFormat="1" ht="19.5">
      <c r="A122" s="28"/>
      <c r="B122" s="29"/>
      <c r="C122" s="28"/>
      <c r="D122" s="151" t="s">
        <v>149</v>
      </c>
      <c r="E122" s="28"/>
      <c r="F122" s="152" t="s">
        <v>334</v>
      </c>
      <c r="G122" s="28"/>
      <c r="H122" s="28"/>
      <c r="I122" s="153"/>
      <c r="J122" s="153"/>
      <c r="K122" s="28"/>
      <c r="L122" s="28"/>
      <c r="M122" s="29"/>
      <c r="N122" s="154"/>
      <c r="O122" s="155"/>
      <c r="P122" s="54"/>
      <c r="Q122" s="54"/>
      <c r="R122" s="54"/>
      <c r="S122" s="54"/>
      <c r="T122" s="54"/>
      <c r="U122" s="54"/>
      <c r="V122" s="54"/>
      <c r="W122" s="54"/>
      <c r="X122" s="55"/>
      <c r="Y122" s="28"/>
      <c r="Z122" s="28"/>
      <c r="AA122" s="28"/>
      <c r="AB122" s="28"/>
      <c r="AC122" s="28"/>
      <c r="AD122" s="28"/>
      <c r="AE122" s="28"/>
      <c r="AT122" s="13" t="s">
        <v>149</v>
      </c>
      <c r="AU122" s="13" t="s">
        <v>82</v>
      </c>
    </row>
    <row r="123" spans="1:65" s="2" customFormat="1" ht="62.65" customHeight="1">
      <c r="A123" s="28"/>
      <c r="B123" s="136"/>
      <c r="C123" s="137" t="s">
        <v>164</v>
      </c>
      <c r="D123" s="137" t="s">
        <v>143</v>
      </c>
      <c r="E123" s="138" t="s">
        <v>234</v>
      </c>
      <c r="F123" s="139" t="s">
        <v>235</v>
      </c>
      <c r="G123" s="140" t="s">
        <v>146</v>
      </c>
      <c r="H123" s="141">
        <v>2</v>
      </c>
      <c r="I123" s="142"/>
      <c r="J123" s="142"/>
      <c r="K123" s="143">
        <f>ROUND(P123*H123,2)</f>
        <v>0</v>
      </c>
      <c r="L123" s="139" t="s">
        <v>1</v>
      </c>
      <c r="M123" s="29"/>
      <c r="N123" s="144" t="s">
        <v>1</v>
      </c>
      <c r="O123" s="145" t="s">
        <v>37</v>
      </c>
      <c r="P123" s="146">
        <f>I123+J123</f>
        <v>0</v>
      </c>
      <c r="Q123" s="146">
        <f>ROUND(I123*H123,2)</f>
        <v>0</v>
      </c>
      <c r="R123" s="146">
        <f>ROUND(J123*H123,2)</f>
        <v>0</v>
      </c>
      <c r="S123" s="54"/>
      <c r="T123" s="147">
        <f>S123*H123</f>
        <v>0</v>
      </c>
      <c r="U123" s="147">
        <v>0</v>
      </c>
      <c r="V123" s="147">
        <f>U123*H123</f>
        <v>0</v>
      </c>
      <c r="W123" s="147">
        <v>0</v>
      </c>
      <c r="X123" s="148">
        <f>W123*H123</f>
        <v>0</v>
      </c>
      <c r="Y123" s="28"/>
      <c r="Z123" s="28"/>
      <c r="AA123" s="28"/>
      <c r="AB123" s="28"/>
      <c r="AC123" s="28"/>
      <c r="AD123" s="28"/>
      <c r="AE123" s="28"/>
      <c r="AR123" s="149" t="s">
        <v>147</v>
      </c>
      <c r="AT123" s="149" t="s">
        <v>143</v>
      </c>
      <c r="AU123" s="149" t="s">
        <v>82</v>
      </c>
      <c r="AY123" s="13" t="s">
        <v>142</v>
      </c>
      <c r="BE123" s="150">
        <f>IF(O123="základní",K123,0)</f>
        <v>0</v>
      </c>
      <c r="BF123" s="150">
        <f>IF(O123="snížená",K123,0)</f>
        <v>0</v>
      </c>
      <c r="BG123" s="150">
        <f>IF(O123="zákl. přenesená",K123,0)</f>
        <v>0</v>
      </c>
      <c r="BH123" s="150">
        <f>IF(O123="sníž. přenesená",K123,0)</f>
        <v>0</v>
      </c>
      <c r="BI123" s="150">
        <f>IF(O123="nulová",K123,0)</f>
        <v>0</v>
      </c>
      <c r="BJ123" s="13" t="s">
        <v>82</v>
      </c>
      <c r="BK123" s="150">
        <f>ROUND(P123*H123,2)</f>
        <v>0</v>
      </c>
      <c r="BL123" s="13" t="s">
        <v>147</v>
      </c>
      <c r="BM123" s="149" t="s">
        <v>335</v>
      </c>
    </row>
    <row r="124" spans="1:65" s="2" customFormat="1" ht="29.25">
      <c r="A124" s="28"/>
      <c r="B124" s="29"/>
      <c r="C124" s="28"/>
      <c r="D124" s="151" t="s">
        <v>149</v>
      </c>
      <c r="E124" s="28"/>
      <c r="F124" s="152" t="s">
        <v>336</v>
      </c>
      <c r="G124" s="28"/>
      <c r="H124" s="28"/>
      <c r="I124" s="153"/>
      <c r="J124" s="153"/>
      <c r="K124" s="28"/>
      <c r="L124" s="28"/>
      <c r="M124" s="29"/>
      <c r="N124" s="154"/>
      <c r="O124" s="155"/>
      <c r="P124" s="54"/>
      <c r="Q124" s="54"/>
      <c r="R124" s="54"/>
      <c r="S124" s="54"/>
      <c r="T124" s="54"/>
      <c r="U124" s="54"/>
      <c r="V124" s="54"/>
      <c r="W124" s="54"/>
      <c r="X124" s="55"/>
      <c r="Y124" s="28"/>
      <c r="Z124" s="28"/>
      <c r="AA124" s="28"/>
      <c r="AB124" s="28"/>
      <c r="AC124" s="28"/>
      <c r="AD124" s="28"/>
      <c r="AE124" s="28"/>
      <c r="AT124" s="13" t="s">
        <v>149</v>
      </c>
      <c r="AU124" s="13" t="s">
        <v>82</v>
      </c>
    </row>
    <row r="125" spans="1:65" s="2" customFormat="1" ht="62.65" customHeight="1">
      <c r="A125" s="28"/>
      <c r="B125" s="136"/>
      <c r="C125" s="137" t="s">
        <v>181</v>
      </c>
      <c r="D125" s="137" t="s">
        <v>143</v>
      </c>
      <c r="E125" s="138" t="s">
        <v>199</v>
      </c>
      <c r="F125" s="139" t="s">
        <v>200</v>
      </c>
      <c r="G125" s="140" t="s">
        <v>146</v>
      </c>
      <c r="H125" s="141">
        <v>7</v>
      </c>
      <c r="I125" s="142"/>
      <c r="J125" s="142"/>
      <c r="K125" s="143">
        <f>ROUND(P125*H125,2)</f>
        <v>0</v>
      </c>
      <c r="L125" s="139" t="s">
        <v>1</v>
      </c>
      <c r="M125" s="29"/>
      <c r="N125" s="144" t="s">
        <v>1</v>
      </c>
      <c r="O125" s="145" t="s">
        <v>37</v>
      </c>
      <c r="P125" s="146">
        <f>I125+J125</f>
        <v>0</v>
      </c>
      <c r="Q125" s="146">
        <f>ROUND(I125*H125,2)</f>
        <v>0</v>
      </c>
      <c r="R125" s="146">
        <f>ROUND(J125*H125,2)</f>
        <v>0</v>
      </c>
      <c r="S125" s="54"/>
      <c r="T125" s="147">
        <f>S125*H125</f>
        <v>0</v>
      </c>
      <c r="U125" s="147">
        <v>0</v>
      </c>
      <c r="V125" s="147">
        <f>U125*H125</f>
        <v>0</v>
      </c>
      <c r="W125" s="147">
        <v>0</v>
      </c>
      <c r="X125" s="148">
        <f>W125*H125</f>
        <v>0</v>
      </c>
      <c r="Y125" s="28"/>
      <c r="Z125" s="28"/>
      <c r="AA125" s="28"/>
      <c r="AB125" s="28"/>
      <c r="AC125" s="28"/>
      <c r="AD125" s="28"/>
      <c r="AE125" s="28"/>
      <c r="AR125" s="149" t="s">
        <v>147</v>
      </c>
      <c r="AT125" s="149" t="s">
        <v>143</v>
      </c>
      <c r="AU125" s="149" t="s">
        <v>82</v>
      </c>
      <c r="AY125" s="13" t="s">
        <v>142</v>
      </c>
      <c r="BE125" s="150">
        <f>IF(O125="základní",K125,0)</f>
        <v>0</v>
      </c>
      <c r="BF125" s="150">
        <f>IF(O125="snížená",K125,0)</f>
        <v>0</v>
      </c>
      <c r="BG125" s="150">
        <f>IF(O125="zákl. přenesená",K125,0)</f>
        <v>0</v>
      </c>
      <c r="BH125" s="150">
        <f>IF(O125="sníž. přenesená",K125,0)</f>
        <v>0</v>
      </c>
      <c r="BI125" s="150">
        <f>IF(O125="nulová",K125,0)</f>
        <v>0</v>
      </c>
      <c r="BJ125" s="13" t="s">
        <v>82</v>
      </c>
      <c r="BK125" s="150">
        <f>ROUND(P125*H125,2)</f>
        <v>0</v>
      </c>
      <c r="BL125" s="13" t="s">
        <v>147</v>
      </c>
      <c r="BM125" s="149" t="s">
        <v>337</v>
      </c>
    </row>
    <row r="126" spans="1:65" s="2" customFormat="1" ht="48.75">
      <c r="A126" s="28"/>
      <c r="B126" s="29"/>
      <c r="C126" s="28"/>
      <c r="D126" s="151" t="s">
        <v>149</v>
      </c>
      <c r="E126" s="28"/>
      <c r="F126" s="152" t="s">
        <v>338</v>
      </c>
      <c r="G126" s="28"/>
      <c r="H126" s="28"/>
      <c r="I126" s="153"/>
      <c r="J126" s="153"/>
      <c r="K126" s="28"/>
      <c r="L126" s="28"/>
      <c r="M126" s="29"/>
      <c r="N126" s="154"/>
      <c r="O126" s="155"/>
      <c r="P126" s="54"/>
      <c r="Q126" s="54"/>
      <c r="R126" s="54"/>
      <c r="S126" s="54"/>
      <c r="T126" s="54"/>
      <c r="U126" s="54"/>
      <c r="V126" s="54"/>
      <c r="W126" s="54"/>
      <c r="X126" s="55"/>
      <c r="Y126" s="28"/>
      <c r="Z126" s="28"/>
      <c r="AA126" s="28"/>
      <c r="AB126" s="28"/>
      <c r="AC126" s="28"/>
      <c r="AD126" s="28"/>
      <c r="AE126" s="28"/>
      <c r="AT126" s="13" t="s">
        <v>149</v>
      </c>
      <c r="AU126" s="13" t="s">
        <v>82</v>
      </c>
    </row>
    <row r="127" spans="1:65" s="2" customFormat="1" ht="62.65" customHeight="1">
      <c r="A127" s="28"/>
      <c r="B127" s="136"/>
      <c r="C127" s="137" t="s">
        <v>247</v>
      </c>
      <c r="D127" s="137" t="s">
        <v>143</v>
      </c>
      <c r="E127" s="138" t="s">
        <v>248</v>
      </c>
      <c r="F127" s="139" t="s">
        <v>249</v>
      </c>
      <c r="G127" s="140" t="s">
        <v>146</v>
      </c>
      <c r="H127" s="141">
        <v>1</v>
      </c>
      <c r="I127" s="142"/>
      <c r="J127" s="142"/>
      <c r="K127" s="143">
        <f>ROUND(P127*H127,2)</f>
        <v>0</v>
      </c>
      <c r="L127" s="139" t="s">
        <v>1</v>
      </c>
      <c r="M127" s="29"/>
      <c r="N127" s="144" t="s">
        <v>1</v>
      </c>
      <c r="O127" s="145" t="s">
        <v>37</v>
      </c>
      <c r="P127" s="146">
        <f>I127+J127</f>
        <v>0</v>
      </c>
      <c r="Q127" s="146">
        <f>ROUND(I127*H127,2)</f>
        <v>0</v>
      </c>
      <c r="R127" s="146">
        <f>ROUND(J127*H127,2)</f>
        <v>0</v>
      </c>
      <c r="S127" s="54"/>
      <c r="T127" s="147">
        <f>S127*H127</f>
        <v>0</v>
      </c>
      <c r="U127" s="147">
        <v>0</v>
      </c>
      <c r="V127" s="147">
        <f>U127*H127</f>
        <v>0</v>
      </c>
      <c r="W127" s="147">
        <v>0</v>
      </c>
      <c r="X127" s="148">
        <f>W127*H127</f>
        <v>0</v>
      </c>
      <c r="Y127" s="28"/>
      <c r="Z127" s="28"/>
      <c r="AA127" s="28"/>
      <c r="AB127" s="28"/>
      <c r="AC127" s="28"/>
      <c r="AD127" s="28"/>
      <c r="AE127" s="28"/>
      <c r="AR127" s="149" t="s">
        <v>147</v>
      </c>
      <c r="AT127" s="149" t="s">
        <v>143</v>
      </c>
      <c r="AU127" s="149" t="s">
        <v>82</v>
      </c>
      <c r="AY127" s="13" t="s">
        <v>142</v>
      </c>
      <c r="BE127" s="150">
        <f>IF(O127="základní",K127,0)</f>
        <v>0</v>
      </c>
      <c r="BF127" s="150">
        <f>IF(O127="snížená",K127,0)</f>
        <v>0</v>
      </c>
      <c r="BG127" s="150">
        <f>IF(O127="zákl. přenesená",K127,0)</f>
        <v>0</v>
      </c>
      <c r="BH127" s="150">
        <f>IF(O127="sníž. přenesená",K127,0)</f>
        <v>0</v>
      </c>
      <c r="BI127" s="150">
        <f>IF(O127="nulová",K127,0)</f>
        <v>0</v>
      </c>
      <c r="BJ127" s="13" t="s">
        <v>82</v>
      </c>
      <c r="BK127" s="150">
        <f>ROUND(P127*H127,2)</f>
        <v>0</v>
      </c>
      <c r="BL127" s="13" t="s">
        <v>147</v>
      </c>
      <c r="BM127" s="149" t="s">
        <v>339</v>
      </c>
    </row>
    <row r="128" spans="1:65" s="2" customFormat="1" ht="19.5">
      <c r="A128" s="28"/>
      <c r="B128" s="29"/>
      <c r="C128" s="28"/>
      <c r="D128" s="151" t="s">
        <v>149</v>
      </c>
      <c r="E128" s="28"/>
      <c r="F128" s="152" t="s">
        <v>340</v>
      </c>
      <c r="G128" s="28"/>
      <c r="H128" s="28"/>
      <c r="I128" s="153"/>
      <c r="J128" s="153"/>
      <c r="K128" s="28"/>
      <c r="L128" s="28"/>
      <c r="M128" s="29"/>
      <c r="N128" s="154"/>
      <c r="O128" s="15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28"/>
      <c r="AB128" s="28"/>
      <c r="AC128" s="28"/>
      <c r="AD128" s="28"/>
      <c r="AE128" s="28"/>
      <c r="AT128" s="13" t="s">
        <v>149</v>
      </c>
      <c r="AU128" s="13" t="s">
        <v>82</v>
      </c>
    </row>
    <row r="129" spans="1:65" s="2" customFormat="1" ht="62.65" customHeight="1">
      <c r="A129" s="28"/>
      <c r="B129" s="136"/>
      <c r="C129" s="137" t="s">
        <v>263</v>
      </c>
      <c r="D129" s="137" t="s">
        <v>143</v>
      </c>
      <c r="E129" s="138" t="s">
        <v>264</v>
      </c>
      <c r="F129" s="139" t="s">
        <v>265</v>
      </c>
      <c r="G129" s="140" t="s">
        <v>146</v>
      </c>
      <c r="H129" s="141">
        <v>1</v>
      </c>
      <c r="I129" s="142"/>
      <c r="J129" s="142"/>
      <c r="K129" s="143">
        <f>ROUND(P129*H129,2)</f>
        <v>0</v>
      </c>
      <c r="L129" s="139" t="s">
        <v>1</v>
      </c>
      <c r="M129" s="29"/>
      <c r="N129" s="144" t="s">
        <v>1</v>
      </c>
      <c r="O129" s="145" t="s">
        <v>37</v>
      </c>
      <c r="P129" s="146">
        <f>I129+J129</f>
        <v>0</v>
      </c>
      <c r="Q129" s="146">
        <f>ROUND(I129*H129,2)</f>
        <v>0</v>
      </c>
      <c r="R129" s="146">
        <f>ROUND(J129*H129,2)</f>
        <v>0</v>
      </c>
      <c r="S129" s="54"/>
      <c r="T129" s="147">
        <f>S129*H129</f>
        <v>0</v>
      </c>
      <c r="U129" s="147">
        <v>0</v>
      </c>
      <c r="V129" s="147">
        <f>U129*H129</f>
        <v>0</v>
      </c>
      <c r="W129" s="147">
        <v>0</v>
      </c>
      <c r="X129" s="148">
        <f>W129*H129</f>
        <v>0</v>
      </c>
      <c r="Y129" s="28"/>
      <c r="Z129" s="28"/>
      <c r="AA129" s="28"/>
      <c r="AB129" s="28"/>
      <c r="AC129" s="28"/>
      <c r="AD129" s="28"/>
      <c r="AE129" s="28"/>
      <c r="AR129" s="149" t="s">
        <v>147</v>
      </c>
      <c r="AT129" s="149" t="s">
        <v>143</v>
      </c>
      <c r="AU129" s="149" t="s">
        <v>82</v>
      </c>
      <c r="AY129" s="13" t="s">
        <v>142</v>
      </c>
      <c r="BE129" s="150">
        <f>IF(O129="základní",K129,0)</f>
        <v>0</v>
      </c>
      <c r="BF129" s="150">
        <f>IF(O129="snížená",K129,0)</f>
        <v>0</v>
      </c>
      <c r="BG129" s="150">
        <f>IF(O129="zákl. přenesená",K129,0)</f>
        <v>0</v>
      </c>
      <c r="BH129" s="150">
        <f>IF(O129="sníž. přenesená",K129,0)</f>
        <v>0</v>
      </c>
      <c r="BI129" s="150">
        <f>IF(O129="nulová",K129,0)</f>
        <v>0</v>
      </c>
      <c r="BJ129" s="13" t="s">
        <v>82</v>
      </c>
      <c r="BK129" s="150">
        <f>ROUND(P129*H129,2)</f>
        <v>0</v>
      </c>
      <c r="BL129" s="13" t="s">
        <v>147</v>
      </c>
      <c r="BM129" s="149" t="s">
        <v>341</v>
      </c>
    </row>
    <row r="130" spans="1:65" s="2" customFormat="1" ht="19.5">
      <c r="A130" s="28"/>
      <c r="B130" s="29"/>
      <c r="C130" s="28"/>
      <c r="D130" s="151" t="s">
        <v>149</v>
      </c>
      <c r="E130" s="28"/>
      <c r="F130" s="152" t="s">
        <v>342</v>
      </c>
      <c r="G130" s="28"/>
      <c r="H130" s="28"/>
      <c r="I130" s="153"/>
      <c r="J130" s="153"/>
      <c r="K130" s="28"/>
      <c r="L130" s="28"/>
      <c r="M130" s="29"/>
      <c r="N130" s="154"/>
      <c r="O130" s="15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28"/>
      <c r="AB130" s="28"/>
      <c r="AC130" s="28"/>
      <c r="AD130" s="28"/>
      <c r="AE130" s="28"/>
      <c r="AT130" s="13" t="s">
        <v>149</v>
      </c>
      <c r="AU130" s="13" t="s">
        <v>82</v>
      </c>
    </row>
    <row r="131" spans="1:65" s="2" customFormat="1" ht="37.9" customHeight="1">
      <c r="A131" s="28"/>
      <c r="B131" s="136"/>
      <c r="C131" s="137" t="s">
        <v>320</v>
      </c>
      <c r="D131" s="137" t="s">
        <v>143</v>
      </c>
      <c r="E131" s="138" t="s">
        <v>316</v>
      </c>
      <c r="F131" s="139" t="s">
        <v>317</v>
      </c>
      <c r="G131" s="140" t="s">
        <v>146</v>
      </c>
      <c r="H131" s="141">
        <v>3</v>
      </c>
      <c r="I131" s="142"/>
      <c r="J131" s="142"/>
      <c r="K131" s="143">
        <f>ROUND(P131*H131,2)</f>
        <v>0</v>
      </c>
      <c r="L131" s="139" t="s">
        <v>1</v>
      </c>
      <c r="M131" s="29"/>
      <c r="N131" s="144" t="s">
        <v>1</v>
      </c>
      <c r="O131" s="145" t="s">
        <v>37</v>
      </c>
      <c r="P131" s="146">
        <f>I131+J131</f>
        <v>0</v>
      </c>
      <c r="Q131" s="146">
        <f>ROUND(I131*H131,2)</f>
        <v>0</v>
      </c>
      <c r="R131" s="146">
        <f>ROUND(J131*H131,2)</f>
        <v>0</v>
      </c>
      <c r="S131" s="54"/>
      <c r="T131" s="147">
        <f>S131*H131</f>
        <v>0</v>
      </c>
      <c r="U131" s="147">
        <v>0</v>
      </c>
      <c r="V131" s="147">
        <f>U131*H131</f>
        <v>0</v>
      </c>
      <c r="W131" s="147">
        <v>0</v>
      </c>
      <c r="X131" s="148">
        <f>W131*H131</f>
        <v>0</v>
      </c>
      <c r="Y131" s="28"/>
      <c r="Z131" s="28"/>
      <c r="AA131" s="28"/>
      <c r="AB131" s="28"/>
      <c r="AC131" s="28"/>
      <c r="AD131" s="28"/>
      <c r="AE131" s="28"/>
      <c r="AR131" s="149" t="s">
        <v>147</v>
      </c>
      <c r="AT131" s="149" t="s">
        <v>143</v>
      </c>
      <c r="AU131" s="149" t="s">
        <v>82</v>
      </c>
      <c r="AY131" s="13" t="s">
        <v>142</v>
      </c>
      <c r="BE131" s="150">
        <f>IF(O131="základní",K131,0)</f>
        <v>0</v>
      </c>
      <c r="BF131" s="150">
        <f>IF(O131="snížená",K131,0)</f>
        <v>0</v>
      </c>
      <c r="BG131" s="150">
        <f>IF(O131="zákl. přenesená",K131,0)</f>
        <v>0</v>
      </c>
      <c r="BH131" s="150">
        <f>IF(O131="sníž. přenesená",K131,0)</f>
        <v>0</v>
      </c>
      <c r="BI131" s="150">
        <f>IF(O131="nulová",K131,0)</f>
        <v>0</v>
      </c>
      <c r="BJ131" s="13" t="s">
        <v>82</v>
      </c>
      <c r="BK131" s="150">
        <f>ROUND(P131*H131,2)</f>
        <v>0</v>
      </c>
      <c r="BL131" s="13" t="s">
        <v>147</v>
      </c>
      <c r="BM131" s="149" t="s">
        <v>343</v>
      </c>
    </row>
    <row r="132" spans="1:65" s="2" customFormat="1" ht="39">
      <c r="A132" s="28"/>
      <c r="B132" s="29"/>
      <c r="C132" s="28"/>
      <c r="D132" s="151" t="s">
        <v>149</v>
      </c>
      <c r="E132" s="28"/>
      <c r="F132" s="152" t="s">
        <v>344</v>
      </c>
      <c r="G132" s="28"/>
      <c r="H132" s="28"/>
      <c r="I132" s="153"/>
      <c r="J132" s="153"/>
      <c r="K132" s="28"/>
      <c r="L132" s="28"/>
      <c r="M132" s="29"/>
      <c r="N132" s="154"/>
      <c r="O132" s="155"/>
      <c r="P132" s="54"/>
      <c r="Q132" s="54"/>
      <c r="R132" s="54"/>
      <c r="S132" s="54"/>
      <c r="T132" s="54"/>
      <c r="U132" s="54"/>
      <c r="V132" s="54"/>
      <c r="W132" s="54"/>
      <c r="X132" s="55"/>
      <c r="Y132" s="28"/>
      <c r="Z132" s="28"/>
      <c r="AA132" s="28"/>
      <c r="AB132" s="28"/>
      <c r="AC132" s="28"/>
      <c r="AD132" s="28"/>
      <c r="AE132" s="28"/>
      <c r="AT132" s="13" t="s">
        <v>149</v>
      </c>
      <c r="AU132" s="13" t="s">
        <v>82</v>
      </c>
    </row>
    <row r="133" spans="1:65" s="2" customFormat="1" ht="37.9" customHeight="1">
      <c r="A133" s="28"/>
      <c r="B133" s="136"/>
      <c r="C133" s="137" t="s">
        <v>325</v>
      </c>
      <c r="D133" s="137" t="s">
        <v>143</v>
      </c>
      <c r="E133" s="138" t="s">
        <v>345</v>
      </c>
      <c r="F133" s="139" t="s">
        <v>346</v>
      </c>
      <c r="G133" s="140" t="s">
        <v>146</v>
      </c>
      <c r="H133" s="141">
        <v>1</v>
      </c>
      <c r="I133" s="142"/>
      <c r="J133" s="142"/>
      <c r="K133" s="143">
        <f>ROUND(P133*H133,2)</f>
        <v>0</v>
      </c>
      <c r="L133" s="139" t="s">
        <v>1</v>
      </c>
      <c r="M133" s="29"/>
      <c r="N133" s="144" t="s">
        <v>1</v>
      </c>
      <c r="O133" s="145" t="s">
        <v>37</v>
      </c>
      <c r="P133" s="146">
        <f>I133+J133</f>
        <v>0</v>
      </c>
      <c r="Q133" s="146">
        <f>ROUND(I133*H133,2)</f>
        <v>0</v>
      </c>
      <c r="R133" s="146">
        <f>ROUND(J133*H133,2)</f>
        <v>0</v>
      </c>
      <c r="S133" s="54"/>
      <c r="T133" s="147">
        <f>S133*H133</f>
        <v>0</v>
      </c>
      <c r="U133" s="147">
        <v>0</v>
      </c>
      <c r="V133" s="147">
        <f>U133*H133</f>
        <v>0</v>
      </c>
      <c r="W133" s="147">
        <v>0</v>
      </c>
      <c r="X133" s="148">
        <f>W133*H133</f>
        <v>0</v>
      </c>
      <c r="Y133" s="28"/>
      <c r="Z133" s="28"/>
      <c r="AA133" s="28"/>
      <c r="AB133" s="28"/>
      <c r="AC133" s="28"/>
      <c r="AD133" s="28"/>
      <c r="AE133" s="28"/>
      <c r="AR133" s="149" t="s">
        <v>147</v>
      </c>
      <c r="AT133" s="149" t="s">
        <v>143</v>
      </c>
      <c r="AU133" s="149" t="s">
        <v>82</v>
      </c>
      <c r="AY133" s="13" t="s">
        <v>142</v>
      </c>
      <c r="BE133" s="150">
        <f>IF(O133="základní",K133,0)</f>
        <v>0</v>
      </c>
      <c r="BF133" s="150">
        <f>IF(O133="snížená",K133,0)</f>
        <v>0</v>
      </c>
      <c r="BG133" s="150">
        <f>IF(O133="zákl. přenesená",K133,0)</f>
        <v>0</v>
      </c>
      <c r="BH133" s="150">
        <f>IF(O133="sníž. přenesená",K133,0)</f>
        <v>0</v>
      </c>
      <c r="BI133" s="150">
        <f>IF(O133="nulová",K133,0)</f>
        <v>0</v>
      </c>
      <c r="BJ133" s="13" t="s">
        <v>82</v>
      </c>
      <c r="BK133" s="150">
        <f>ROUND(P133*H133,2)</f>
        <v>0</v>
      </c>
      <c r="BL133" s="13" t="s">
        <v>147</v>
      </c>
      <c r="BM133" s="149" t="s">
        <v>347</v>
      </c>
    </row>
    <row r="134" spans="1:65" s="2" customFormat="1" ht="19.5">
      <c r="A134" s="28"/>
      <c r="B134" s="29"/>
      <c r="C134" s="28"/>
      <c r="D134" s="151" t="s">
        <v>149</v>
      </c>
      <c r="E134" s="28"/>
      <c r="F134" s="152" t="s">
        <v>348</v>
      </c>
      <c r="G134" s="28"/>
      <c r="H134" s="28"/>
      <c r="I134" s="153"/>
      <c r="J134" s="153"/>
      <c r="K134" s="28"/>
      <c r="L134" s="28"/>
      <c r="M134" s="29"/>
      <c r="N134" s="154"/>
      <c r="O134" s="155"/>
      <c r="P134" s="54"/>
      <c r="Q134" s="54"/>
      <c r="R134" s="54"/>
      <c r="S134" s="54"/>
      <c r="T134" s="54"/>
      <c r="U134" s="54"/>
      <c r="V134" s="54"/>
      <c r="W134" s="54"/>
      <c r="X134" s="55"/>
      <c r="Y134" s="28"/>
      <c r="Z134" s="28"/>
      <c r="AA134" s="28"/>
      <c r="AB134" s="28"/>
      <c r="AC134" s="28"/>
      <c r="AD134" s="28"/>
      <c r="AE134" s="28"/>
      <c r="AT134" s="13" t="s">
        <v>149</v>
      </c>
      <c r="AU134" s="13" t="s">
        <v>82</v>
      </c>
    </row>
    <row r="135" spans="1:65" s="2" customFormat="1" ht="37.9" customHeight="1">
      <c r="A135" s="28"/>
      <c r="B135" s="136"/>
      <c r="C135" s="137" t="s">
        <v>315</v>
      </c>
      <c r="D135" s="137" t="s">
        <v>143</v>
      </c>
      <c r="E135" s="138" t="s">
        <v>215</v>
      </c>
      <c r="F135" s="139" t="s">
        <v>349</v>
      </c>
      <c r="G135" s="140" t="s">
        <v>146</v>
      </c>
      <c r="H135" s="141">
        <v>1</v>
      </c>
      <c r="I135" s="142"/>
      <c r="J135" s="142"/>
      <c r="K135" s="143">
        <f>ROUND(P135*H135,2)</f>
        <v>0</v>
      </c>
      <c r="L135" s="139" t="s">
        <v>1</v>
      </c>
      <c r="M135" s="29"/>
      <c r="N135" s="144" t="s">
        <v>1</v>
      </c>
      <c r="O135" s="145" t="s">
        <v>37</v>
      </c>
      <c r="P135" s="146">
        <f>I135+J135</f>
        <v>0</v>
      </c>
      <c r="Q135" s="146">
        <f>ROUND(I135*H135,2)</f>
        <v>0</v>
      </c>
      <c r="R135" s="146">
        <f>ROUND(J135*H135,2)</f>
        <v>0</v>
      </c>
      <c r="S135" s="54"/>
      <c r="T135" s="147">
        <f>S135*H135</f>
        <v>0</v>
      </c>
      <c r="U135" s="147">
        <v>0</v>
      </c>
      <c r="V135" s="147">
        <f>U135*H135</f>
        <v>0</v>
      </c>
      <c r="W135" s="147">
        <v>0</v>
      </c>
      <c r="X135" s="148">
        <f>W135*H135</f>
        <v>0</v>
      </c>
      <c r="Y135" s="28"/>
      <c r="Z135" s="28"/>
      <c r="AA135" s="28"/>
      <c r="AB135" s="28"/>
      <c r="AC135" s="28"/>
      <c r="AD135" s="28"/>
      <c r="AE135" s="28"/>
      <c r="AR135" s="149" t="s">
        <v>147</v>
      </c>
      <c r="AT135" s="149" t="s">
        <v>143</v>
      </c>
      <c r="AU135" s="149" t="s">
        <v>82</v>
      </c>
      <c r="AY135" s="13" t="s">
        <v>142</v>
      </c>
      <c r="BE135" s="150">
        <f>IF(O135="základní",K135,0)</f>
        <v>0</v>
      </c>
      <c r="BF135" s="150">
        <f>IF(O135="snížená",K135,0)</f>
        <v>0</v>
      </c>
      <c r="BG135" s="150">
        <f>IF(O135="zákl. přenesená",K135,0)</f>
        <v>0</v>
      </c>
      <c r="BH135" s="150">
        <f>IF(O135="sníž. přenesená",K135,0)</f>
        <v>0</v>
      </c>
      <c r="BI135" s="150">
        <f>IF(O135="nulová",K135,0)</f>
        <v>0</v>
      </c>
      <c r="BJ135" s="13" t="s">
        <v>82</v>
      </c>
      <c r="BK135" s="150">
        <f>ROUND(P135*H135,2)</f>
        <v>0</v>
      </c>
      <c r="BL135" s="13" t="s">
        <v>147</v>
      </c>
      <c r="BM135" s="149" t="s">
        <v>350</v>
      </c>
    </row>
    <row r="136" spans="1:65" s="2" customFormat="1" ht="19.5">
      <c r="A136" s="28"/>
      <c r="B136" s="29"/>
      <c r="C136" s="28"/>
      <c r="D136" s="151" t="s">
        <v>149</v>
      </c>
      <c r="E136" s="28"/>
      <c r="F136" s="152" t="s">
        <v>351</v>
      </c>
      <c r="G136" s="28"/>
      <c r="H136" s="28"/>
      <c r="I136" s="153"/>
      <c r="J136" s="153"/>
      <c r="K136" s="28"/>
      <c r="L136" s="28"/>
      <c r="M136" s="29"/>
      <c r="N136" s="156"/>
      <c r="O136" s="157"/>
      <c r="P136" s="158"/>
      <c r="Q136" s="158"/>
      <c r="R136" s="158"/>
      <c r="S136" s="158"/>
      <c r="T136" s="158"/>
      <c r="U136" s="158"/>
      <c r="V136" s="158"/>
      <c r="W136" s="158"/>
      <c r="X136" s="159"/>
      <c r="Y136" s="28"/>
      <c r="Z136" s="28"/>
      <c r="AA136" s="28"/>
      <c r="AB136" s="28"/>
      <c r="AC136" s="28"/>
      <c r="AD136" s="28"/>
      <c r="AE136" s="28"/>
      <c r="AT136" s="13" t="s">
        <v>149</v>
      </c>
      <c r="AU136" s="13" t="s">
        <v>82</v>
      </c>
    </row>
    <row r="137" spans="1:65" s="2" customFormat="1" ht="6.95" customHeight="1">
      <c r="A137" s="28"/>
      <c r="B137" s="43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29"/>
      <c r="N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</sheetData>
  <autoFilter ref="C116:L136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198" t="s">
        <v>6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T2" s="13" t="s">
        <v>105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84</v>
      </c>
    </row>
    <row r="4" spans="1:46" s="1" customFormat="1" ht="24.95" customHeight="1">
      <c r="B4" s="16"/>
      <c r="D4" s="17" t="s">
        <v>109</v>
      </c>
      <c r="M4" s="16"/>
      <c r="N4" s="90" t="s">
        <v>11</v>
      </c>
      <c r="AT4" s="13" t="s">
        <v>3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23" t="s">
        <v>16</v>
      </c>
      <c r="M6" s="16"/>
    </row>
    <row r="7" spans="1:46" s="1" customFormat="1" ht="16.5" customHeight="1">
      <c r="B7" s="16"/>
      <c r="E7" s="199" t="str">
        <f>'Rekapitulace zakázky'!K6</f>
        <v>Revizní činnost elektrického zařízení SEE v obvodu OŘ Plzeň 2021</v>
      </c>
      <c r="F7" s="200"/>
      <c r="G7" s="200"/>
      <c r="H7" s="200"/>
      <c r="M7" s="16"/>
    </row>
    <row r="8" spans="1:46" s="2" customFormat="1" ht="12" customHeight="1">
      <c r="A8" s="28"/>
      <c r="B8" s="29"/>
      <c r="C8" s="28"/>
      <c r="D8" s="23" t="s">
        <v>110</v>
      </c>
      <c r="E8" s="28"/>
      <c r="F8" s="28"/>
      <c r="G8" s="28"/>
      <c r="H8" s="28"/>
      <c r="I8" s="28"/>
      <c r="J8" s="28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0" t="s">
        <v>352</v>
      </c>
      <c r="F9" s="201"/>
      <c r="G9" s="201"/>
      <c r="H9" s="201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zakázky'!AN8</f>
        <v>16. 11. 2020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21</v>
      </c>
      <c r="F15" s="28"/>
      <c r="G15" s="28"/>
      <c r="H15" s="28"/>
      <c r="I15" s="23" t="s">
        <v>26</v>
      </c>
      <c r="J15" s="21" t="s">
        <v>1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25</v>
      </c>
      <c r="J17" s="24" t="str">
        <f>'Rekapitulace zakázky'!AN13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02" t="str">
        <f>'Rekapitulace zakázky'!E14</f>
        <v>Vyplň údaj</v>
      </c>
      <c r="F18" s="182"/>
      <c r="G18" s="182"/>
      <c r="H18" s="182"/>
      <c r="I18" s="23" t="s">
        <v>26</v>
      </c>
      <c r="J18" s="24" t="str">
        <f>'Rekapitulace zakázky'!AN14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25</v>
      </c>
      <c r="J20" s="21" t="s">
        <v>1</v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26</v>
      </c>
      <c r="J21" s="21" t="s">
        <v>1</v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21</v>
      </c>
      <c r="F24" s="28"/>
      <c r="G24" s="28"/>
      <c r="H24" s="28"/>
      <c r="I24" s="23" t="s">
        <v>26</v>
      </c>
      <c r="J24" s="21" t="s">
        <v>1</v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187" t="s">
        <v>1</v>
      </c>
      <c r="F27" s="187"/>
      <c r="G27" s="187"/>
      <c r="H27" s="187"/>
      <c r="I27" s="91"/>
      <c r="J27" s="91"/>
      <c r="K27" s="91"/>
      <c r="L27" s="91"/>
      <c r="M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62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>
      <c r="A30" s="28"/>
      <c r="B30" s="29"/>
      <c r="C30" s="28"/>
      <c r="D30" s="28"/>
      <c r="E30" s="23" t="s">
        <v>112</v>
      </c>
      <c r="F30" s="28"/>
      <c r="G30" s="28"/>
      <c r="H30" s="28"/>
      <c r="I30" s="28"/>
      <c r="J30" s="28"/>
      <c r="K30" s="94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>
      <c r="A31" s="28"/>
      <c r="B31" s="29"/>
      <c r="C31" s="28"/>
      <c r="D31" s="28"/>
      <c r="E31" s="23" t="s">
        <v>113</v>
      </c>
      <c r="F31" s="28"/>
      <c r="G31" s="28"/>
      <c r="H31" s="28"/>
      <c r="I31" s="28"/>
      <c r="J31" s="28"/>
      <c r="K31" s="94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5" t="s">
        <v>32</v>
      </c>
      <c r="E32" s="28"/>
      <c r="F32" s="28"/>
      <c r="G32" s="28"/>
      <c r="H32" s="28"/>
      <c r="I32" s="28"/>
      <c r="J32" s="28"/>
      <c r="K32" s="67">
        <f>ROUND(K117,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62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34</v>
      </c>
      <c r="G34" s="28"/>
      <c r="H34" s="28"/>
      <c r="I34" s="32" t="s">
        <v>33</v>
      </c>
      <c r="J34" s="28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6" t="s">
        <v>36</v>
      </c>
      <c r="E35" s="23" t="s">
        <v>37</v>
      </c>
      <c r="F35" s="94">
        <f>ROUND((SUM(BE117:BE138)),  2)</f>
        <v>0</v>
      </c>
      <c r="G35" s="28"/>
      <c r="H35" s="28"/>
      <c r="I35" s="97">
        <v>0.21</v>
      </c>
      <c r="J35" s="28"/>
      <c r="K35" s="94">
        <f>ROUND(((SUM(BE117:BE138))*I35),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38</v>
      </c>
      <c r="F36" s="94">
        <f>ROUND((SUM(BF117:BF138)),  2)</f>
        <v>0</v>
      </c>
      <c r="G36" s="28"/>
      <c r="H36" s="28"/>
      <c r="I36" s="97">
        <v>0.15</v>
      </c>
      <c r="J36" s="28"/>
      <c r="K36" s="94">
        <f>ROUND(((SUM(BF117:BF138))*I36),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39</v>
      </c>
      <c r="F37" s="94">
        <f>ROUND((SUM(BG117:BG138)),  2)</f>
        <v>0</v>
      </c>
      <c r="G37" s="28"/>
      <c r="H37" s="28"/>
      <c r="I37" s="97">
        <v>0.21</v>
      </c>
      <c r="J37" s="28"/>
      <c r="K37" s="94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40</v>
      </c>
      <c r="F38" s="94">
        <f>ROUND((SUM(BH117:BH138)),  2)</f>
        <v>0</v>
      </c>
      <c r="G38" s="28"/>
      <c r="H38" s="28"/>
      <c r="I38" s="97">
        <v>0.15</v>
      </c>
      <c r="J38" s="28"/>
      <c r="K38" s="94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41</v>
      </c>
      <c r="F39" s="94">
        <f>ROUND((SUM(BI117:BI138)),  2)</f>
        <v>0</v>
      </c>
      <c r="G39" s="28"/>
      <c r="H39" s="28"/>
      <c r="I39" s="97">
        <v>0</v>
      </c>
      <c r="J39" s="28"/>
      <c r="K39" s="94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8"/>
      <c r="D41" s="99" t="s">
        <v>42</v>
      </c>
      <c r="E41" s="56"/>
      <c r="F41" s="56"/>
      <c r="G41" s="100" t="s">
        <v>43</v>
      </c>
      <c r="H41" s="101" t="s">
        <v>44</v>
      </c>
      <c r="I41" s="56"/>
      <c r="J41" s="56"/>
      <c r="K41" s="102">
        <f>SUM(K32:K39)</f>
        <v>0</v>
      </c>
      <c r="L41" s="103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40"/>
      <c r="M50" s="3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114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199" t="str">
        <f>E7</f>
        <v>Revizní činnost elektrického zařízení SEE v obvodu OŘ Plzeň 2021</v>
      </c>
      <c r="F85" s="200"/>
      <c r="G85" s="200"/>
      <c r="H85" s="20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110</v>
      </c>
      <c r="D86" s="28"/>
      <c r="E86" s="28"/>
      <c r="F86" s="28"/>
      <c r="G86" s="28"/>
      <c r="H86" s="28"/>
      <c r="I86" s="28"/>
      <c r="J86" s="28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0" t="str">
        <f>E9</f>
        <v>08 - OE Veselí n. L.</v>
      </c>
      <c r="F87" s="201"/>
      <c r="G87" s="201"/>
      <c r="H87" s="201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 xml:space="preserve"> </v>
      </c>
      <c r="G89" s="28"/>
      <c r="H89" s="28"/>
      <c r="I89" s="23" t="s">
        <v>22</v>
      </c>
      <c r="J89" s="51" t="str">
        <f>IF(J12="","",J12)</f>
        <v>16. 11. 2020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 xml:space="preserve"> </v>
      </c>
      <c r="G91" s="28"/>
      <c r="H91" s="28"/>
      <c r="I91" s="23" t="s">
        <v>29</v>
      </c>
      <c r="J91" s="26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30</v>
      </c>
      <c r="J92" s="26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115</v>
      </c>
      <c r="D94" s="98"/>
      <c r="E94" s="98"/>
      <c r="F94" s="98"/>
      <c r="G94" s="98"/>
      <c r="H94" s="98"/>
      <c r="I94" s="107" t="s">
        <v>116</v>
      </c>
      <c r="J94" s="107" t="s">
        <v>117</v>
      </c>
      <c r="K94" s="107" t="s">
        <v>118</v>
      </c>
      <c r="L94" s="9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119</v>
      </c>
      <c r="D96" s="28"/>
      <c r="E96" s="28"/>
      <c r="F96" s="28"/>
      <c r="G96" s="28"/>
      <c r="H96" s="28"/>
      <c r="I96" s="67">
        <f>Q117</f>
        <v>0</v>
      </c>
      <c r="J96" s="67">
        <f>R117</f>
        <v>0</v>
      </c>
      <c r="K96" s="67">
        <f>K117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120</v>
      </c>
    </row>
    <row r="97" spans="1:31" s="9" customFormat="1" ht="24.95" customHeight="1">
      <c r="B97" s="109"/>
      <c r="D97" s="110" t="s">
        <v>121</v>
      </c>
      <c r="E97" s="111"/>
      <c r="F97" s="111"/>
      <c r="G97" s="111"/>
      <c r="H97" s="111"/>
      <c r="I97" s="112">
        <f>Q118</f>
        <v>0</v>
      </c>
      <c r="J97" s="112">
        <f>R118</f>
        <v>0</v>
      </c>
      <c r="K97" s="112">
        <f>K118</f>
        <v>0</v>
      </c>
      <c r="M97" s="109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122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28"/>
      <c r="D107" s="28"/>
      <c r="E107" s="199" t="str">
        <f>E7</f>
        <v>Revizní činnost elektrického zařízení SEE v obvodu OŘ Plzeň 2021</v>
      </c>
      <c r="F107" s="200"/>
      <c r="G107" s="200"/>
      <c r="H107" s="200"/>
      <c r="I107" s="28"/>
      <c r="J107" s="28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110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0" t="str">
        <f>E9</f>
        <v>08 - OE Veselí n. L.</v>
      </c>
      <c r="F109" s="201"/>
      <c r="G109" s="201"/>
      <c r="H109" s="201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 xml:space="preserve"> </v>
      </c>
      <c r="G111" s="28"/>
      <c r="H111" s="28"/>
      <c r="I111" s="23" t="s">
        <v>22</v>
      </c>
      <c r="J111" s="51" t="str">
        <f>IF(J12="","",J12)</f>
        <v>16. 11. 2020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 xml:space="preserve"> </v>
      </c>
      <c r="G113" s="28"/>
      <c r="H113" s="28"/>
      <c r="I113" s="23" t="s">
        <v>29</v>
      </c>
      <c r="J113" s="26" t="str">
        <f>E21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27</v>
      </c>
      <c r="D114" s="28"/>
      <c r="E114" s="28"/>
      <c r="F114" s="21" t="str">
        <f>IF(E18="","",E18)</f>
        <v>Vyplň údaj</v>
      </c>
      <c r="G114" s="28"/>
      <c r="H114" s="28"/>
      <c r="I114" s="23" t="s">
        <v>30</v>
      </c>
      <c r="J114" s="26" t="str">
        <f>E24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3"/>
      <c r="B116" s="114"/>
      <c r="C116" s="115" t="s">
        <v>123</v>
      </c>
      <c r="D116" s="116" t="s">
        <v>57</v>
      </c>
      <c r="E116" s="116" t="s">
        <v>53</v>
      </c>
      <c r="F116" s="116" t="s">
        <v>54</v>
      </c>
      <c r="G116" s="116" t="s">
        <v>124</v>
      </c>
      <c r="H116" s="116" t="s">
        <v>125</v>
      </c>
      <c r="I116" s="116" t="s">
        <v>126</v>
      </c>
      <c r="J116" s="116" t="s">
        <v>127</v>
      </c>
      <c r="K116" s="116" t="s">
        <v>118</v>
      </c>
      <c r="L116" s="117" t="s">
        <v>128</v>
      </c>
      <c r="M116" s="118"/>
      <c r="N116" s="58" t="s">
        <v>1</v>
      </c>
      <c r="O116" s="59" t="s">
        <v>36</v>
      </c>
      <c r="P116" s="59" t="s">
        <v>129</v>
      </c>
      <c r="Q116" s="59" t="s">
        <v>130</v>
      </c>
      <c r="R116" s="59" t="s">
        <v>131</v>
      </c>
      <c r="S116" s="59" t="s">
        <v>132</v>
      </c>
      <c r="T116" s="59" t="s">
        <v>133</v>
      </c>
      <c r="U116" s="59" t="s">
        <v>134</v>
      </c>
      <c r="V116" s="59" t="s">
        <v>135</v>
      </c>
      <c r="W116" s="59" t="s">
        <v>136</v>
      </c>
      <c r="X116" s="60" t="s">
        <v>137</v>
      </c>
      <c r="Y116" s="113"/>
      <c r="Z116" s="113"/>
      <c r="AA116" s="113"/>
      <c r="AB116" s="113"/>
      <c r="AC116" s="113"/>
      <c r="AD116" s="113"/>
      <c r="AE116" s="113"/>
    </row>
    <row r="117" spans="1:65" s="2" customFormat="1" ht="22.9" customHeight="1">
      <c r="A117" s="28"/>
      <c r="B117" s="29"/>
      <c r="C117" s="65" t="s">
        <v>138</v>
      </c>
      <c r="D117" s="28"/>
      <c r="E117" s="28"/>
      <c r="F117" s="28"/>
      <c r="G117" s="28"/>
      <c r="H117" s="28"/>
      <c r="I117" s="28"/>
      <c r="J117" s="28"/>
      <c r="K117" s="119">
        <f>BK117</f>
        <v>0</v>
      </c>
      <c r="L117" s="28"/>
      <c r="M117" s="29"/>
      <c r="N117" s="61"/>
      <c r="O117" s="52"/>
      <c r="P117" s="62"/>
      <c r="Q117" s="120">
        <f>Q118</f>
        <v>0</v>
      </c>
      <c r="R117" s="120">
        <f>R118</f>
        <v>0</v>
      </c>
      <c r="S117" s="62"/>
      <c r="T117" s="121">
        <f>T118</f>
        <v>0</v>
      </c>
      <c r="U117" s="62"/>
      <c r="V117" s="121">
        <f>V118</f>
        <v>0</v>
      </c>
      <c r="W117" s="62"/>
      <c r="X117" s="122">
        <f>X118</f>
        <v>0</v>
      </c>
      <c r="Y117" s="28"/>
      <c r="Z117" s="28"/>
      <c r="AA117" s="28"/>
      <c r="AB117" s="28"/>
      <c r="AC117" s="28"/>
      <c r="AD117" s="28"/>
      <c r="AE117" s="28"/>
      <c r="AT117" s="13" t="s">
        <v>73</v>
      </c>
      <c r="AU117" s="13" t="s">
        <v>120</v>
      </c>
      <c r="BK117" s="123">
        <f>BK118</f>
        <v>0</v>
      </c>
    </row>
    <row r="118" spans="1:65" s="11" customFormat="1" ht="25.9" customHeight="1">
      <c r="B118" s="124"/>
      <c r="D118" s="125" t="s">
        <v>73</v>
      </c>
      <c r="E118" s="126" t="s">
        <v>139</v>
      </c>
      <c r="F118" s="126" t="s">
        <v>140</v>
      </c>
      <c r="I118" s="127"/>
      <c r="J118" s="127"/>
      <c r="K118" s="128">
        <f>BK118</f>
        <v>0</v>
      </c>
      <c r="M118" s="124"/>
      <c r="N118" s="129"/>
      <c r="O118" s="130"/>
      <c r="P118" s="130"/>
      <c r="Q118" s="131">
        <f>SUM(Q119:Q138)</f>
        <v>0</v>
      </c>
      <c r="R118" s="131">
        <f>SUM(R119:R138)</f>
        <v>0</v>
      </c>
      <c r="S118" s="130"/>
      <c r="T118" s="132">
        <f>SUM(T119:T138)</f>
        <v>0</v>
      </c>
      <c r="U118" s="130"/>
      <c r="V118" s="132">
        <f>SUM(V119:V138)</f>
        <v>0</v>
      </c>
      <c r="W118" s="130"/>
      <c r="X118" s="133">
        <f>SUM(X119:X138)</f>
        <v>0</v>
      </c>
      <c r="AR118" s="125" t="s">
        <v>141</v>
      </c>
      <c r="AT118" s="134" t="s">
        <v>73</v>
      </c>
      <c r="AU118" s="134" t="s">
        <v>74</v>
      </c>
      <c r="AY118" s="125" t="s">
        <v>142</v>
      </c>
      <c r="BK118" s="135">
        <f>SUM(BK119:BK138)</f>
        <v>0</v>
      </c>
    </row>
    <row r="119" spans="1:65" s="2" customFormat="1" ht="62.65" customHeight="1">
      <c r="A119" s="28"/>
      <c r="B119" s="136"/>
      <c r="C119" s="137" t="s">
        <v>82</v>
      </c>
      <c r="D119" s="137" t="s">
        <v>143</v>
      </c>
      <c r="E119" s="138" t="s">
        <v>220</v>
      </c>
      <c r="F119" s="139" t="s">
        <v>221</v>
      </c>
      <c r="G119" s="140" t="s">
        <v>146</v>
      </c>
      <c r="H119" s="141">
        <v>2</v>
      </c>
      <c r="I119" s="142"/>
      <c r="J119" s="142"/>
      <c r="K119" s="143">
        <f>ROUND(P119*H119,2)</f>
        <v>0</v>
      </c>
      <c r="L119" s="139" t="s">
        <v>1</v>
      </c>
      <c r="M119" s="29"/>
      <c r="N119" s="144" t="s">
        <v>1</v>
      </c>
      <c r="O119" s="145" t="s">
        <v>37</v>
      </c>
      <c r="P119" s="146">
        <f>I119+J119</f>
        <v>0</v>
      </c>
      <c r="Q119" s="146">
        <f>ROUND(I119*H119,2)</f>
        <v>0</v>
      </c>
      <c r="R119" s="146">
        <f>ROUND(J119*H119,2)</f>
        <v>0</v>
      </c>
      <c r="S119" s="54"/>
      <c r="T119" s="147">
        <f>S119*H119</f>
        <v>0</v>
      </c>
      <c r="U119" s="147">
        <v>0</v>
      </c>
      <c r="V119" s="147">
        <f>U119*H119</f>
        <v>0</v>
      </c>
      <c r="W119" s="147">
        <v>0</v>
      </c>
      <c r="X119" s="148">
        <f>W119*H119</f>
        <v>0</v>
      </c>
      <c r="Y119" s="28"/>
      <c r="Z119" s="28"/>
      <c r="AA119" s="28"/>
      <c r="AB119" s="28"/>
      <c r="AC119" s="28"/>
      <c r="AD119" s="28"/>
      <c r="AE119" s="28"/>
      <c r="AR119" s="149" t="s">
        <v>147</v>
      </c>
      <c r="AT119" s="149" t="s">
        <v>143</v>
      </c>
      <c r="AU119" s="149" t="s">
        <v>82</v>
      </c>
      <c r="AY119" s="13" t="s">
        <v>142</v>
      </c>
      <c r="BE119" s="150">
        <f>IF(O119="základní",K119,0)</f>
        <v>0</v>
      </c>
      <c r="BF119" s="150">
        <f>IF(O119="snížená",K119,0)</f>
        <v>0</v>
      </c>
      <c r="BG119" s="150">
        <f>IF(O119="zákl. přenesená",K119,0)</f>
        <v>0</v>
      </c>
      <c r="BH119" s="150">
        <f>IF(O119="sníž. přenesená",K119,0)</f>
        <v>0</v>
      </c>
      <c r="BI119" s="150">
        <f>IF(O119="nulová",K119,0)</f>
        <v>0</v>
      </c>
      <c r="BJ119" s="13" t="s">
        <v>82</v>
      </c>
      <c r="BK119" s="150">
        <f>ROUND(P119*H119,2)</f>
        <v>0</v>
      </c>
      <c r="BL119" s="13" t="s">
        <v>147</v>
      </c>
      <c r="BM119" s="149" t="s">
        <v>353</v>
      </c>
    </row>
    <row r="120" spans="1:65" s="2" customFormat="1" ht="19.5">
      <c r="A120" s="28"/>
      <c r="B120" s="29"/>
      <c r="C120" s="28"/>
      <c r="D120" s="151" t="s">
        <v>149</v>
      </c>
      <c r="E120" s="28"/>
      <c r="F120" s="152" t="s">
        <v>354</v>
      </c>
      <c r="G120" s="28"/>
      <c r="H120" s="28"/>
      <c r="I120" s="153"/>
      <c r="J120" s="153"/>
      <c r="K120" s="28"/>
      <c r="L120" s="28"/>
      <c r="M120" s="29"/>
      <c r="N120" s="154"/>
      <c r="O120" s="155"/>
      <c r="P120" s="54"/>
      <c r="Q120" s="54"/>
      <c r="R120" s="54"/>
      <c r="S120" s="54"/>
      <c r="T120" s="54"/>
      <c r="U120" s="54"/>
      <c r="V120" s="54"/>
      <c r="W120" s="54"/>
      <c r="X120" s="55"/>
      <c r="Y120" s="28"/>
      <c r="Z120" s="28"/>
      <c r="AA120" s="28"/>
      <c r="AB120" s="28"/>
      <c r="AC120" s="28"/>
      <c r="AD120" s="28"/>
      <c r="AE120" s="28"/>
      <c r="AT120" s="13" t="s">
        <v>149</v>
      </c>
      <c r="AU120" s="13" t="s">
        <v>82</v>
      </c>
    </row>
    <row r="121" spans="1:65" s="2" customFormat="1" ht="76.349999999999994" customHeight="1">
      <c r="A121" s="28"/>
      <c r="B121" s="136"/>
      <c r="C121" s="137" t="s">
        <v>84</v>
      </c>
      <c r="D121" s="137" t="s">
        <v>143</v>
      </c>
      <c r="E121" s="138" t="s">
        <v>191</v>
      </c>
      <c r="F121" s="139" t="s">
        <v>192</v>
      </c>
      <c r="G121" s="140" t="s">
        <v>146</v>
      </c>
      <c r="H121" s="141">
        <v>2</v>
      </c>
      <c r="I121" s="142"/>
      <c r="J121" s="142"/>
      <c r="K121" s="143">
        <f>ROUND(P121*H121,2)</f>
        <v>0</v>
      </c>
      <c r="L121" s="139" t="s">
        <v>1</v>
      </c>
      <c r="M121" s="29"/>
      <c r="N121" s="144" t="s">
        <v>1</v>
      </c>
      <c r="O121" s="145" t="s">
        <v>37</v>
      </c>
      <c r="P121" s="146">
        <f>I121+J121</f>
        <v>0</v>
      </c>
      <c r="Q121" s="146">
        <f>ROUND(I121*H121,2)</f>
        <v>0</v>
      </c>
      <c r="R121" s="146">
        <f>ROUND(J121*H121,2)</f>
        <v>0</v>
      </c>
      <c r="S121" s="54"/>
      <c r="T121" s="147">
        <f>S121*H121</f>
        <v>0</v>
      </c>
      <c r="U121" s="147">
        <v>0</v>
      </c>
      <c r="V121" s="147">
        <f>U121*H121</f>
        <v>0</v>
      </c>
      <c r="W121" s="147">
        <v>0</v>
      </c>
      <c r="X121" s="148">
        <f>W121*H121</f>
        <v>0</v>
      </c>
      <c r="Y121" s="28"/>
      <c r="Z121" s="28"/>
      <c r="AA121" s="28"/>
      <c r="AB121" s="28"/>
      <c r="AC121" s="28"/>
      <c r="AD121" s="28"/>
      <c r="AE121" s="28"/>
      <c r="AR121" s="149" t="s">
        <v>147</v>
      </c>
      <c r="AT121" s="149" t="s">
        <v>143</v>
      </c>
      <c r="AU121" s="149" t="s">
        <v>82</v>
      </c>
      <c r="AY121" s="13" t="s">
        <v>142</v>
      </c>
      <c r="BE121" s="150">
        <f>IF(O121="základní",K121,0)</f>
        <v>0</v>
      </c>
      <c r="BF121" s="150">
        <f>IF(O121="snížená",K121,0)</f>
        <v>0</v>
      </c>
      <c r="BG121" s="150">
        <f>IF(O121="zákl. přenesená",K121,0)</f>
        <v>0</v>
      </c>
      <c r="BH121" s="150">
        <f>IF(O121="sníž. přenesená",K121,0)</f>
        <v>0</v>
      </c>
      <c r="BI121" s="150">
        <f>IF(O121="nulová",K121,0)</f>
        <v>0</v>
      </c>
      <c r="BJ121" s="13" t="s">
        <v>82</v>
      </c>
      <c r="BK121" s="150">
        <f>ROUND(P121*H121,2)</f>
        <v>0</v>
      </c>
      <c r="BL121" s="13" t="s">
        <v>147</v>
      </c>
      <c r="BM121" s="149" t="s">
        <v>355</v>
      </c>
    </row>
    <row r="122" spans="1:65" s="2" customFormat="1" ht="29.25">
      <c r="A122" s="28"/>
      <c r="B122" s="29"/>
      <c r="C122" s="28"/>
      <c r="D122" s="151" t="s">
        <v>149</v>
      </c>
      <c r="E122" s="28"/>
      <c r="F122" s="152" t="s">
        <v>356</v>
      </c>
      <c r="G122" s="28"/>
      <c r="H122" s="28"/>
      <c r="I122" s="153"/>
      <c r="J122" s="153"/>
      <c r="K122" s="28"/>
      <c r="L122" s="28"/>
      <c r="M122" s="29"/>
      <c r="N122" s="154"/>
      <c r="O122" s="155"/>
      <c r="P122" s="54"/>
      <c r="Q122" s="54"/>
      <c r="R122" s="54"/>
      <c r="S122" s="54"/>
      <c r="T122" s="54"/>
      <c r="U122" s="54"/>
      <c r="V122" s="54"/>
      <c r="W122" s="54"/>
      <c r="X122" s="55"/>
      <c r="Y122" s="28"/>
      <c r="Z122" s="28"/>
      <c r="AA122" s="28"/>
      <c r="AB122" s="28"/>
      <c r="AC122" s="28"/>
      <c r="AD122" s="28"/>
      <c r="AE122" s="28"/>
      <c r="AT122" s="13" t="s">
        <v>149</v>
      </c>
      <c r="AU122" s="13" t="s">
        <v>82</v>
      </c>
    </row>
    <row r="123" spans="1:65" s="2" customFormat="1" ht="76.349999999999994" customHeight="1">
      <c r="A123" s="28"/>
      <c r="B123" s="136"/>
      <c r="C123" s="137" t="s">
        <v>155</v>
      </c>
      <c r="D123" s="137" t="s">
        <v>143</v>
      </c>
      <c r="E123" s="138" t="s">
        <v>226</v>
      </c>
      <c r="F123" s="139" t="s">
        <v>227</v>
      </c>
      <c r="G123" s="140" t="s">
        <v>146</v>
      </c>
      <c r="H123" s="141">
        <v>1</v>
      </c>
      <c r="I123" s="142"/>
      <c r="J123" s="142"/>
      <c r="K123" s="143">
        <f>ROUND(P123*H123,2)</f>
        <v>0</v>
      </c>
      <c r="L123" s="139" t="s">
        <v>1</v>
      </c>
      <c r="M123" s="29"/>
      <c r="N123" s="144" t="s">
        <v>1</v>
      </c>
      <c r="O123" s="145" t="s">
        <v>37</v>
      </c>
      <c r="P123" s="146">
        <f>I123+J123</f>
        <v>0</v>
      </c>
      <c r="Q123" s="146">
        <f>ROUND(I123*H123,2)</f>
        <v>0</v>
      </c>
      <c r="R123" s="146">
        <f>ROUND(J123*H123,2)</f>
        <v>0</v>
      </c>
      <c r="S123" s="54"/>
      <c r="T123" s="147">
        <f>S123*H123</f>
        <v>0</v>
      </c>
      <c r="U123" s="147">
        <v>0</v>
      </c>
      <c r="V123" s="147">
        <f>U123*H123</f>
        <v>0</v>
      </c>
      <c r="W123" s="147">
        <v>0</v>
      </c>
      <c r="X123" s="148">
        <f>W123*H123</f>
        <v>0</v>
      </c>
      <c r="Y123" s="28"/>
      <c r="Z123" s="28"/>
      <c r="AA123" s="28"/>
      <c r="AB123" s="28"/>
      <c r="AC123" s="28"/>
      <c r="AD123" s="28"/>
      <c r="AE123" s="28"/>
      <c r="AR123" s="149" t="s">
        <v>147</v>
      </c>
      <c r="AT123" s="149" t="s">
        <v>143</v>
      </c>
      <c r="AU123" s="149" t="s">
        <v>82</v>
      </c>
      <c r="AY123" s="13" t="s">
        <v>142</v>
      </c>
      <c r="BE123" s="150">
        <f>IF(O123="základní",K123,0)</f>
        <v>0</v>
      </c>
      <c r="BF123" s="150">
        <f>IF(O123="snížená",K123,0)</f>
        <v>0</v>
      </c>
      <c r="BG123" s="150">
        <f>IF(O123="zákl. přenesená",K123,0)</f>
        <v>0</v>
      </c>
      <c r="BH123" s="150">
        <f>IF(O123="sníž. přenesená",K123,0)</f>
        <v>0</v>
      </c>
      <c r="BI123" s="150">
        <f>IF(O123="nulová",K123,0)</f>
        <v>0</v>
      </c>
      <c r="BJ123" s="13" t="s">
        <v>82</v>
      </c>
      <c r="BK123" s="150">
        <f>ROUND(P123*H123,2)</f>
        <v>0</v>
      </c>
      <c r="BL123" s="13" t="s">
        <v>147</v>
      </c>
      <c r="BM123" s="149" t="s">
        <v>357</v>
      </c>
    </row>
    <row r="124" spans="1:65" s="2" customFormat="1" ht="19.5">
      <c r="A124" s="28"/>
      <c r="B124" s="29"/>
      <c r="C124" s="28"/>
      <c r="D124" s="151" t="s">
        <v>149</v>
      </c>
      <c r="E124" s="28"/>
      <c r="F124" s="152" t="s">
        <v>358</v>
      </c>
      <c r="G124" s="28"/>
      <c r="H124" s="28"/>
      <c r="I124" s="153"/>
      <c r="J124" s="153"/>
      <c r="K124" s="28"/>
      <c r="L124" s="28"/>
      <c r="M124" s="29"/>
      <c r="N124" s="154"/>
      <c r="O124" s="155"/>
      <c r="P124" s="54"/>
      <c r="Q124" s="54"/>
      <c r="R124" s="54"/>
      <c r="S124" s="54"/>
      <c r="T124" s="54"/>
      <c r="U124" s="54"/>
      <c r="V124" s="54"/>
      <c r="W124" s="54"/>
      <c r="X124" s="55"/>
      <c r="Y124" s="28"/>
      <c r="Z124" s="28"/>
      <c r="AA124" s="28"/>
      <c r="AB124" s="28"/>
      <c r="AC124" s="28"/>
      <c r="AD124" s="28"/>
      <c r="AE124" s="28"/>
      <c r="AT124" s="13" t="s">
        <v>149</v>
      </c>
      <c r="AU124" s="13" t="s">
        <v>82</v>
      </c>
    </row>
    <row r="125" spans="1:65" s="2" customFormat="1" ht="76.349999999999994" customHeight="1">
      <c r="A125" s="28"/>
      <c r="B125" s="136"/>
      <c r="C125" s="137" t="s">
        <v>141</v>
      </c>
      <c r="D125" s="137" t="s">
        <v>143</v>
      </c>
      <c r="E125" s="138" t="s">
        <v>230</v>
      </c>
      <c r="F125" s="139" t="s">
        <v>231</v>
      </c>
      <c r="G125" s="140" t="s">
        <v>146</v>
      </c>
      <c r="H125" s="141">
        <v>1</v>
      </c>
      <c r="I125" s="142"/>
      <c r="J125" s="142"/>
      <c r="K125" s="143">
        <f>ROUND(P125*H125,2)</f>
        <v>0</v>
      </c>
      <c r="L125" s="139" t="s">
        <v>1</v>
      </c>
      <c r="M125" s="29"/>
      <c r="N125" s="144" t="s">
        <v>1</v>
      </c>
      <c r="O125" s="145" t="s">
        <v>37</v>
      </c>
      <c r="P125" s="146">
        <f>I125+J125</f>
        <v>0</v>
      </c>
      <c r="Q125" s="146">
        <f>ROUND(I125*H125,2)</f>
        <v>0</v>
      </c>
      <c r="R125" s="146">
        <f>ROUND(J125*H125,2)</f>
        <v>0</v>
      </c>
      <c r="S125" s="54"/>
      <c r="T125" s="147">
        <f>S125*H125</f>
        <v>0</v>
      </c>
      <c r="U125" s="147">
        <v>0</v>
      </c>
      <c r="V125" s="147">
        <f>U125*H125</f>
        <v>0</v>
      </c>
      <c r="W125" s="147">
        <v>0</v>
      </c>
      <c r="X125" s="148">
        <f>W125*H125</f>
        <v>0</v>
      </c>
      <c r="Y125" s="28"/>
      <c r="Z125" s="28"/>
      <c r="AA125" s="28"/>
      <c r="AB125" s="28"/>
      <c r="AC125" s="28"/>
      <c r="AD125" s="28"/>
      <c r="AE125" s="28"/>
      <c r="AR125" s="149" t="s">
        <v>147</v>
      </c>
      <c r="AT125" s="149" t="s">
        <v>143</v>
      </c>
      <c r="AU125" s="149" t="s">
        <v>82</v>
      </c>
      <c r="AY125" s="13" t="s">
        <v>142</v>
      </c>
      <c r="BE125" s="150">
        <f>IF(O125="základní",K125,0)</f>
        <v>0</v>
      </c>
      <c r="BF125" s="150">
        <f>IF(O125="snížená",K125,0)</f>
        <v>0</v>
      </c>
      <c r="BG125" s="150">
        <f>IF(O125="zákl. přenesená",K125,0)</f>
        <v>0</v>
      </c>
      <c r="BH125" s="150">
        <f>IF(O125="sníž. přenesená",K125,0)</f>
        <v>0</v>
      </c>
      <c r="BI125" s="150">
        <f>IF(O125="nulová",K125,0)</f>
        <v>0</v>
      </c>
      <c r="BJ125" s="13" t="s">
        <v>82</v>
      </c>
      <c r="BK125" s="150">
        <f>ROUND(P125*H125,2)</f>
        <v>0</v>
      </c>
      <c r="BL125" s="13" t="s">
        <v>147</v>
      </c>
      <c r="BM125" s="149" t="s">
        <v>359</v>
      </c>
    </row>
    <row r="126" spans="1:65" s="2" customFormat="1" ht="19.5">
      <c r="A126" s="28"/>
      <c r="B126" s="29"/>
      <c r="C126" s="28"/>
      <c r="D126" s="151" t="s">
        <v>149</v>
      </c>
      <c r="E126" s="28"/>
      <c r="F126" s="152" t="s">
        <v>360</v>
      </c>
      <c r="G126" s="28"/>
      <c r="H126" s="28"/>
      <c r="I126" s="153"/>
      <c r="J126" s="153"/>
      <c r="K126" s="28"/>
      <c r="L126" s="28"/>
      <c r="M126" s="29"/>
      <c r="N126" s="154"/>
      <c r="O126" s="155"/>
      <c r="P126" s="54"/>
      <c r="Q126" s="54"/>
      <c r="R126" s="54"/>
      <c r="S126" s="54"/>
      <c r="T126" s="54"/>
      <c r="U126" s="54"/>
      <c r="V126" s="54"/>
      <c r="W126" s="54"/>
      <c r="X126" s="55"/>
      <c r="Y126" s="28"/>
      <c r="Z126" s="28"/>
      <c r="AA126" s="28"/>
      <c r="AB126" s="28"/>
      <c r="AC126" s="28"/>
      <c r="AD126" s="28"/>
      <c r="AE126" s="28"/>
      <c r="AT126" s="13" t="s">
        <v>149</v>
      </c>
      <c r="AU126" s="13" t="s">
        <v>82</v>
      </c>
    </row>
    <row r="127" spans="1:65" s="2" customFormat="1" ht="62.65" customHeight="1">
      <c r="A127" s="28"/>
      <c r="B127" s="136"/>
      <c r="C127" s="137" t="s">
        <v>164</v>
      </c>
      <c r="D127" s="137" t="s">
        <v>143</v>
      </c>
      <c r="E127" s="138" t="s">
        <v>234</v>
      </c>
      <c r="F127" s="139" t="s">
        <v>235</v>
      </c>
      <c r="G127" s="140" t="s">
        <v>146</v>
      </c>
      <c r="H127" s="141">
        <v>1</v>
      </c>
      <c r="I127" s="142"/>
      <c r="J127" s="142"/>
      <c r="K127" s="143">
        <f>ROUND(P127*H127,2)</f>
        <v>0</v>
      </c>
      <c r="L127" s="139" t="s">
        <v>1</v>
      </c>
      <c r="M127" s="29"/>
      <c r="N127" s="144" t="s">
        <v>1</v>
      </c>
      <c r="O127" s="145" t="s">
        <v>37</v>
      </c>
      <c r="P127" s="146">
        <f>I127+J127</f>
        <v>0</v>
      </c>
      <c r="Q127" s="146">
        <f>ROUND(I127*H127,2)</f>
        <v>0</v>
      </c>
      <c r="R127" s="146">
        <f>ROUND(J127*H127,2)</f>
        <v>0</v>
      </c>
      <c r="S127" s="54"/>
      <c r="T127" s="147">
        <f>S127*H127</f>
        <v>0</v>
      </c>
      <c r="U127" s="147">
        <v>0</v>
      </c>
      <c r="V127" s="147">
        <f>U127*H127</f>
        <v>0</v>
      </c>
      <c r="W127" s="147">
        <v>0</v>
      </c>
      <c r="X127" s="148">
        <f>W127*H127</f>
        <v>0</v>
      </c>
      <c r="Y127" s="28"/>
      <c r="Z127" s="28"/>
      <c r="AA127" s="28"/>
      <c r="AB127" s="28"/>
      <c r="AC127" s="28"/>
      <c r="AD127" s="28"/>
      <c r="AE127" s="28"/>
      <c r="AR127" s="149" t="s">
        <v>147</v>
      </c>
      <c r="AT127" s="149" t="s">
        <v>143</v>
      </c>
      <c r="AU127" s="149" t="s">
        <v>82</v>
      </c>
      <c r="AY127" s="13" t="s">
        <v>142</v>
      </c>
      <c r="BE127" s="150">
        <f>IF(O127="základní",K127,0)</f>
        <v>0</v>
      </c>
      <c r="BF127" s="150">
        <f>IF(O127="snížená",K127,0)</f>
        <v>0</v>
      </c>
      <c r="BG127" s="150">
        <f>IF(O127="zákl. přenesená",K127,0)</f>
        <v>0</v>
      </c>
      <c r="BH127" s="150">
        <f>IF(O127="sníž. přenesená",K127,0)</f>
        <v>0</v>
      </c>
      <c r="BI127" s="150">
        <f>IF(O127="nulová",K127,0)</f>
        <v>0</v>
      </c>
      <c r="BJ127" s="13" t="s">
        <v>82</v>
      </c>
      <c r="BK127" s="150">
        <f>ROUND(P127*H127,2)</f>
        <v>0</v>
      </c>
      <c r="BL127" s="13" t="s">
        <v>147</v>
      </c>
      <c r="BM127" s="149" t="s">
        <v>361</v>
      </c>
    </row>
    <row r="128" spans="1:65" s="2" customFormat="1" ht="19.5">
      <c r="A128" s="28"/>
      <c r="B128" s="29"/>
      <c r="C128" s="28"/>
      <c r="D128" s="151" t="s">
        <v>149</v>
      </c>
      <c r="E128" s="28"/>
      <c r="F128" s="152" t="s">
        <v>362</v>
      </c>
      <c r="G128" s="28"/>
      <c r="H128" s="28"/>
      <c r="I128" s="153"/>
      <c r="J128" s="153"/>
      <c r="K128" s="28"/>
      <c r="L128" s="28"/>
      <c r="M128" s="29"/>
      <c r="N128" s="154"/>
      <c r="O128" s="15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28"/>
      <c r="AB128" s="28"/>
      <c r="AC128" s="28"/>
      <c r="AD128" s="28"/>
      <c r="AE128" s="28"/>
      <c r="AT128" s="13" t="s">
        <v>149</v>
      </c>
      <c r="AU128" s="13" t="s">
        <v>82</v>
      </c>
    </row>
    <row r="129" spans="1:65" s="2" customFormat="1" ht="62.65" customHeight="1">
      <c r="A129" s="28"/>
      <c r="B129" s="136"/>
      <c r="C129" s="137" t="s">
        <v>181</v>
      </c>
      <c r="D129" s="137" t="s">
        <v>143</v>
      </c>
      <c r="E129" s="138" t="s">
        <v>199</v>
      </c>
      <c r="F129" s="139" t="s">
        <v>200</v>
      </c>
      <c r="G129" s="140" t="s">
        <v>146</v>
      </c>
      <c r="H129" s="141">
        <v>4</v>
      </c>
      <c r="I129" s="142"/>
      <c r="J129" s="142"/>
      <c r="K129" s="143">
        <f>ROUND(P129*H129,2)</f>
        <v>0</v>
      </c>
      <c r="L129" s="139" t="s">
        <v>1</v>
      </c>
      <c r="M129" s="29"/>
      <c r="N129" s="144" t="s">
        <v>1</v>
      </c>
      <c r="O129" s="145" t="s">
        <v>37</v>
      </c>
      <c r="P129" s="146">
        <f>I129+J129</f>
        <v>0</v>
      </c>
      <c r="Q129" s="146">
        <f>ROUND(I129*H129,2)</f>
        <v>0</v>
      </c>
      <c r="R129" s="146">
        <f>ROUND(J129*H129,2)</f>
        <v>0</v>
      </c>
      <c r="S129" s="54"/>
      <c r="T129" s="147">
        <f>S129*H129</f>
        <v>0</v>
      </c>
      <c r="U129" s="147">
        <v>0</v>
      </c>
      <c r="V129" s="147">
        <f>U129*H129</f>
        <v>0</v>
      </c>
      <c r="W129" s="147">
        <v>0</v>
      </c>
      <c r="X129" s="148">
        <f>W129*H129</f>
        <v>0</v>
      </c>
      <c r="Y129" s="28"/>
      <c r="Z129" s="28"/>
      <c r="AA129" s="28"/>
      <c r="AB129" s="28"/>
      <c r="AC129" s="28"/>
      <c r="AD129" s="28"/>
      <c r="AE129" s="28"/>
      <c r="AR129" s="149" t="s">
        <v>147</v>
      </c>
      <c r="AT129" s="149" t="s">
        <v>143</v>
      </c>
      <c r="AU129" s="149" t="s">
        <v>82</v>
      </c>
      <c r="AY129" s="13" t="s">
        <v>142</v>
      </c>
      <c r="BE129" s="150">
        <f>IF(O129="základní",K129,0)</f>
        <v>0</v>
      </c>
      <c r="BF129" s="150">
        <f>IF(O129="snížená",K129,0)</f>
        <v>0</v>
      </c>
      <c r="BG129" s="150">
        <f>IF(O129="zákl. přenesená",K129,0)</f>
        <v>0</v>
      </c>
      <c r="BH129" s="150">
        <f>IF(O129="sníž. přenesená",K129,0)</f>
        <v>0</v>
      </c>
      <c r="BI129" s="150">
        <f>IF(O129="nulová",K129,0)</f>
        <v>0</v>
      </c>
      <c r="BJ129" s="13" t="s">
        <v>82</v>
      </c>
      <c r="BK129" s="150">
        <f>ROUND(P129*H129,2)</f>
        <v>0</v>
      </c>
      <c r="BL129" s="13" t="s">
        <v>147</v>
      </c>
      <c r="BM129" s="149" t="s">
        <v>363</v>
      </c>
    </row>
    <row r="130" spans="1:65" s="2" customFormat="1" ht="39">
      <c r="A130" s="28"/>
      <c r="B130" s="29"/>
      <c r="C130" s="28"/>
      <c r="D130" s="151" t="s">
        <v>149</v>
      </c>
      <c r="E130" s="28"/>
      <c r="F130" s="152" t="s">
        <v>364</v>
      </c>
      <c r="G130" s="28"/>
      <c r="H130" s="28"/>
      <c r="I130" s="153"/>
      <c r="J130" s="153"/>
      <c r="K130" s="28"/>
      <c r="L130" s="28"/>
      <c r="M130" s="29"/>
      <c r="N130" s="154"/>
      <c r="O130" s="15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28"/>
      <c r="AB130" s="28"/>
      <c r="AC130" s="28"/>
      <c r="AD130" s="28"/>
      <c r="AE130" s="28"/>
      <c r="AT130" s="13" t="s">
        <v>149</v>
      </c>
      <c r="AU130" s="13" t="s">
        <v>82</v>
      </c>
    </row>
    <row r="131" spans="1:65" s="2" customFormat="1" ht="62.65" customHeight="1">
      <c r="A131" s="28"/>
      <c r="B131" s="136"/>
      <c r="C131" s="137" t="s">
        <v>242</v>
      </c>
      <c r="D131" s="137" t="s">
        <v>143</v>
      </c>
      <c r="E131" s="138" t="s">
        <v>243</v>
      </c>
      <c r="F131" s="139" t="s">
        <v>244</v>
      </c>
      <c r="G131" s="140" t="s">
        <v>146</v>
      </c>
      <c r="H131" s="141">
        <v>1</v>
      </c>
      <c r="I131" s="142"/>
      <c r="J131" s="142"/>
      <c r="K131" s="143">
        <f>ROUND(P131*H131,2)</f>
        <v>0</v>
      </c>
      <c r="L131" s="139" t="s">
        <v>1</v>
      </c>
      <c r="M131" s="29"/>
      <c r="N131" s="144" t="s">
        <v>1</v>
      </c>
      <c r="O131" s="145" t="s">
        <v>37</v>
      </c>
      <c r="P131" s="146">
        <f>I131+J131</f>
        <v>0</v>
      </c>
      <c r="Q131" s="146">
        <f>ROUND(I131*H131,2)</f>
        <v>0</v>
      </c>
      <c r="R131" s="146">
        <f>ROUND(J131*H131,2)</f>
        <v>0</v>
      </c>
      <c r="S131" s="54"/>
      <c r="T131" s="147">
        <f>S131*H131</f>
        <v>0</v>
      </c>
      <c r="U131" s="147">
        <v>0</v>
      </c>
      <c r="V131" s="147">
        <f>U131*H131</f>
        <v>0</v>
      </c>
      <c r="W131" s="147">
        <v>0</v>
      </c>
      <c r="X131" s="148">
        <f>W131*H131</f>
        <v>0</v>
      </c>
      <c r="Y131" s="28"/>
      <c r="Z131" s="28"/>
      <c r="AA131" s="28"/>
      <c r="AB131" s="28"/>
      <c r="AC131" s="28"/>
      <c r="AD131" s="28"/>
      <c r="AE131" s="28"/>
      <c r="AR131" s="149" t="s">
        <v>147</v>
      </c>
      <c r="AT131" s="149" t="s">
        <v>143</v>
      </c>
      <c r="AU131" s="149" t="s">
        <v>82</v>
      </c>
      <c r="AY131" s="13" t="s">
        <v>142</v>
      </c>
      <c r="BE131" s="150">
        <f>IF(O131="základní",K131,0)</f>
        <v>0</v>
      </c>
      <c r="BF131" s="150">
        <f>IF(O131="snížená",K131,0)</f>
        <v>0</v>
      </c>
      <c r="BG131" s="150">
        <f>IF(O131="zákl. přenesená",K131,0)</f>
        <v>0</v>
      </c>
      <c r="BH131" s="150">
        <f>IF(O131="sníž. přenesená",K131,0)</f>
        <v>0</v>
      </c>
      <c r="BI131" s="150">
        <f>IF(O131="nulová",K131,0)</f>
        <v>0</v>
      </c>
      <c r="BJ131" s="13" t="s">
        <v>82</v>
      </c>
      <c r="BK131" s="150">
        <f>ROUND(P131*H131,2)</f>
        <v>0</v>
      </c>
      <c r="BL131" s="13" t="s">
        <v>147</v>
      </c>
      <c r="BM131" s="149" t="s">
        <v>365</v>
      </c>
    </row>
    <row r="132" spans="1:65" s="2" customFormat="1" ht="19.5">
      <c r="A132" s="28"/>
      <c r="B132" s="29"/>
      <c r="C132" s="28"/>
      <c r="D132" s="151" t="s">
        <v>149</v>
      </c>
      <c r="E132" s="28"/>
      <c r="F132" s="152" t="s">
        <v>366</v>
      </c>
      <c r="G132" s="28"/>
      <c r="H132" s="28"/>
      <c r="I132" s="153"/>
      <c r="J132" s="153"/>
      <c r="K132" s="28"/>
      <c r="L132" s="28"/>
      <c r="M132" s="29"/>
      <c r="N132" s="154"/>
      <c r="O132" s="155"/>
      <c r="P132" s="54"/>
      <c r="Q132" s="54"/>
      <c r="R132" s="54"/>
      <c r="S132" s="54"/>
      <c r="T132" s="54"/>
      <c r="U132" s="54"/>
      <c r="V132" s="54"/>
      <c r="W132" s="54"/>
      <c r="X132" s="55"/>
      <c r="Y132" s="28"/>
      <c r="Z132" s="28"/>
      <c r="AA132" s="28"/>
      <c r="AB132" s="28"/>
      <c r="AC132" s="28"/>
      <c r="AD132" s="28"/>
      <c r="AE132" s="28"/>
      <c r="AT132" s="13" t="s">
        <v>149</v>
      </c>
      <c r="AU132" s="13" t="s">
        <v>82</v>
      </c>
    </row>
    <row r="133" spans="1:65" s="2" customFormat="1" ht="62.65" customHeight="1">
      <c r="A133" s="28"/>
      <c r="B133" s="136"/>
      <c r="C133" s="137" t="s">
        <v>247</v>
      </c>
      <c r="D133" s="137" t="s">
        <v>143</v>
      </c>
      <c r="E133" s="138" t="s">
        <v>248</v>
      </c>
      <c r="F133" s="139" t="s">
        <v>249</v>
      </c>
      <c r="G133" s="140" t="s">
        <v>146</v>
      </c>
      <c r="H133" s="141">
        <v>1</v>
      </c>
      <c r="I133" s="142"/>
      <c r="J133" s="142"/>
      <c r="K133" s="143">
        <f>ROUND(P133*H133,2)</f>
        <v>0</v>
      </c>
      <c r="L133" s="139" t="s">
        <v>1</v>
      </c>
      <c r="M133" s="29"/>
      <c r="N133" s="144" t="s">
        <v>1</v>
      </c>
      <c r="O133" s="145" t="s">
        <v>37</v>
      </c>
      <c r="P133" s="146">
        <f>I133+J133</f>
        <v>0</v>
      </c>
      <c r="Q133" s="146">
        <f>ROUND(I133*H133,2)</f>
        <v>0</v>
      </c>
      <c r="R133" s="146">
        <f>ROUND(J133*H133,2)</f>
        <v>0</v>
      </c>
      <c r="S133" s="54"/>
      <c r="T133" s="147">
        <f>S133*H133</f>
        <v>0</v>
      </c>
      <c r="U133" s="147">
        <v>0</v>
      </c>
      <c r="V133" s="147">
        <f>U133*H133</f>
        <v>0</v>
      </c>
      <c r="W133" s="147">
        <v>0</v>
      </c>
      <c r="X133" s="148">
        <f>W133*H133</f>
        <v>0</v>
      </c>
      <c r="Y133" s="28"/>
      <c r="Z133" s="28"/>
      <c r="AA133" s="28"/>
      <c r="AB133" s="28"/>
      <c r="AC133" s="28"/>
      <c r="AD133" s="28"/>
      <c r="AE133" s="28"/>
      <c r="AR133" s="149" t="s">
        <v>147</v>
      </c>
      <c r="AT133" s="149" t="s">
        <v>143</v>
      </c>
      <c r="AU133" s="149" t="s">
        <v>82</v>
      </c>
      <c r="AY133" s="13" t="s">
        <v>142</v>
      </c>
      <c r="BE133" s="150">
        <f>IF(O133="základní",K133,0)</f>
        <v>0</v>
      </c>
      <c r="BF133" s="150">
        <f>IF(O133="snížená",K133,0)</f>
        <v>0</v>
      </c>
      <c r="BG133" s="150">
        <f>IF(O133="zákl. přenesená",K133,0)</f>
        <v>0</v>
      </c>
      <c r="BH133" s="150">
        <f>IF(O133="sníž. přenesená",K133,0)</f>
        <v>0</v>
      </c>
      <c r="BI133" s="150">
        <f>IF(O133="nulová",K133,0)</f>
        <v>0</v>
      </c>
      <c r="BJ133" s="13" t="s">
        <v>82</v>
      </c>
      <c r="BK133" s="150">
        <f>ROUND(P133*H133,2)</f>
        <v>0</v>
      </c>
      <c r="BL133" s="13" t="s">
        <v>147</v>
      </c>
      <c r="BM133" s="149" t="s">
        <v>367</v>
      </c>
    </row>
    <row r="134" spans="1:65" s="2" customFormat="1" ht="19.5">
      <c r="A134" s="28"/>
      <c r="B134" s="29"/>
      <c r="C134" s="28"/>
      <c r="D134" s="151" t="s">
        <v>149</v>
      </c>
      <c r="E134" s="28"/>
      <c r="F134" s="152" t="s">
        <v>368</v>
      </c>
      <c r="G134" s="28"/>
      <c r="H134" s="28"/>
      <c r="I134" s="153"/>
      <c r="J134" s="153"/>
      <c r="K134" s="28"/>
      <c r="L134" s="28"/>
      <c r="M134" s="29"/>
      <c r="N134" s="154"/>
      <c r="O134" s="155"/>
      <c r="P134" s="54"/>
      <c r="Q134" s="54"/>
      <c r="R134" s="54"/>
      <c r="S134" s="54"/>
      <c r="T134" s="54"/>
      <c r="U134" s="54"/>
      <c r="V134" s="54"/>
      <c r="W134" s="54"/>
      <c r="X134" s="55"/>
      <c r="Y134" s="28"/>
      <c r="Z134" s="28"/>
      <c r="AA134" s="28"/>
      <c r="AB134" s="28"/>
      <c r="AC134" s="28"/>
      <c r="AD134" s="28"/>
      <c r="AE134" s="28"/>
      <c r="AT134" s="13" t="s">
        <v>149</v>
      </c>
      <c r="AU134" s="13" t="s">
        <v>82</v>
      </c>
    </row>
    <row r="135" spans="1:65" s="2" customFormat="1" ht="62.65" customHeight="1">
      <c r="A135" s="28"/>
      <c r="B135" s="136"/>
      <c r="C135" s="137" t="s">
        <v>252</v>
      </c>
      <c r="D135" s="137" t="s">
        <v>143</v>
      </c>
      <c r="E135" s="138" t="s">
        <v>203</v>
      </c>
      <c r="F135" s="139" t="s">
        <v>204</v>
      </c>
      <c r="G135" s="140" t="s">
        <v>146</v>
      </c>
      <c r="H135" s="141">
        <v>1</v>
      </c>
      <c r="I135" s="142"/>
      <c r="J135" s="142"/>
      <c r="K135" s="143">
        <f>ROUND(P135*H135,2)</f>
        <v>0</v>
      </c>
      <c r="L135" s="139" t="s">
        <v>1</v>
      </c>
      <c r="M135" s="29"/>
      <c r="N135" s="144" t="s">
        <v>1</v>
      </c>
      <c r="O135" s="145" t="s">
        <v>37</v>
      </c>
      <c r="P135" s="146">
        <f>I135+J135</f>
        <v>0</v>
      </c>
      <c r="Q135" s="146">
        <f>ROUND(I135*H135,2)</f>
        <v>0</v>
      </c>
      <c r="R135" s="146">
        <f>ROUND(J135*H135,2)</f>
        <v>0</v>
      </c>
      <c r="S135" s="54"/>
      <c r="T135" s="147">
        <f>S135*H135</f>
        <v>0</v>
      </c>
      <c r="U135" s="147">
        <v>0</v>
      </c>
      <c r="V135" s="147">
        <f>U135*H135</f>
        <v>0</v>
      </c>
      <c r="W135" s="147">
        <v>0</v>
      </c>
      <c r="X135" s="148">
        <f>W135*H135</f>
        <v>0</v>
      </c>
      <c r="Y135" s="28"/>
      <c r="Z135" s="28"/>
      <c r="AA135" s="28"/>
      <c r="AB135" s="28"/>
      <c r="AC135" s="28"/>
      <c r="AD135" s="28"/>
      <c r="AE135" s="28"/>
      <c r="AR135" s="149" t="s">
        <v>147</v>
      </c>
      <c r="AT135" s="149" t="s">
        <v>143</v>
      </c>
      <c r="AU135" s="149" t="s">
        <v>82</v>
      </c>
      <c r="AY135" s="13" t="s">
        <v>142</v>
      </c>
      <c r="BE135" s="150">
        <f>IF(O135="základní",K135,0)</f>
        <v>0</v>
      </c>
      <c r="BF135" s="150">
        <f>IF(O135="snížená",K135,0)</f>
        <v>0</v>
      </c>
      <c r="BG135" s="150">
        <f>IF(O135="zákl. přenesená",K135,0)</f>
        <v>0</v>
      </c>
      <c r="BH135" s="150">
        <f>IF(O135="sníž. přenesená",K135,0)</f>
        <v>0</v>
      </c>
      <c r="BI135" s="150">
        <f>IF(O135="nulová",K135,0)</f>
        <v>0</v>
      </c>
      <c r="BJ135" s="13" t="s">
        <v>82</v>
      </c>
      <c r="BK135" s="150">
        <f>ROUND(P135*H135,2)</f>
        <v>0</v>
      </c>
      <c r="BL135" s="13" t="s">
        <v>147</v>
      </c>
      <c r="BM135" s="149" t="s">
        <v>369</v>
      </c>
    </row>
    <row r="136" spans="1:65" s="2" customFormat="1" ht="19.5">
      <c r="A136" s="28"/>
      <c r="B136" s="29"/>
      <c r="C136" s="28"/>
      <c r="D136" s="151" t="s">
        <v>149</v>
      </c>
      <c r="E136" s="28"/>
      <c r="F136" s="152" t="s">
        <v>370</v>
      </c>
      <c r="G136" s="28"/>
      <c r="H136" s="28"/>
      <c r="I136" s="153"/>
      <c r="J136" s="153"/>
      <c r="K136" s="28"/>
      <c r="L136" s="28"/>
      <c r="M136" s="29"/>
      <c r="N136" s="154"/>
      <c r="O136" s="155"/>
      <c r="P136" s="54"/>
      <c r="Q136" s="54"/>
      <c r="R136" s="54"/>
      <c r="S136" s="54"/>
      <c r="T136" s="54"/>
      <c r="U136" s="54"/>
      <c r="V136" s="54"/>
      <c r="W136" s="54"/>
      <c r="X136" s="55"/>
      <c r="Y136" s="28"/>
      <c r="Z136" s="28"/>
      <c r="AA136" s="28"/>
      <c r="AB136" s="28"/>
      <c r="AC136" s="28"/>
      <c r="AD136" s="28"/>
      <c r="AE136" s="28"/>
      <c r="AT136" s="13" t="s">
        <v>149</v>
      </c>
      <c r="AU136" s="13" t="s">
        <v>82</v>
      </c>
    </row>
    <row r="137" spans="1:65" s="2" customFormat="1" ht="37.9" customHeight="1">
      <c r="A137" s="28"/>
      <c r="B137" s="136"/>
      <c r="C137" s="137" t="s">
        <v>325</v>
      </c>
      <c r="D137" s="137" t="s">
        <v>143</v>
      </c>
      <c r="E137" s="138" t="s">
        <v>215</v>
      </c>
      <c r="F137" s="139" t="s">
        <v>349</v>
      </c>
      <c r="G137" s="140" t="s">
        <v>146</v>
      </c>
      <c r="H137" s="141">
        <v>1</v>
      </c>
      <c r="I137" s="142"/>
      <c r="J137" s="142"/>
      <c r="K137" s="143">
        <f>ROUND(P137*H137,2)</f>
        <v>0</v>
      </c>
      <c r="L137" s="139" t="s">
        <v>1</v>
      </c>
      <c r="M137" s="29"/>
      <c r="N137" s="144" t="s">
        <v>1</v>
      </c>
      <c r="O137" s="145" t="s">
        <v>37</v>
      </c>
      <c r="P137" s="146">
        <f>I137+J137</f>
        <v>0</v>
      </c>
      <c r="Q137" s="146">
        <f>ROUND(I137*H137,2)</f>
        <v>0</v>
      </c>
      <c r="R137" s="146">
        <f>ROUND(J137*H137,2)</f>
        <v>0</v>
      </c>
      <c r="S137" s="54"/>
      <c r="T137" s="147">
        <f>S137*H137</f>
        <v>0</v>
      </c>
      <c r="U137" s="147">
        <v>0</v>
      </c>
      <c r="V137" s="147">
        <f>U137*H137</f>
        <v>0</v>
      </c>
      <c r="W137" s="147">
        <v>0</v>
      </c>
      <c r="X137" s="148">
        <f>W137*H137</f>
        <v>0</v>
      </c>
      <c r="Y137" s="28"/>
      <c r="Z137" s="28"/>
      <c r="AA137" s="28"/>
      <c r="AB137" s="28"/>
      <c r="AC137" s="28"/>
      <c r="AD137" s="28"/>
      <c r="AE137" s="28"/>
      <c r="AR137" s="149" t="s">
        <v>147</v>
      </c>
      <c r="AT137" s="149" t="s">
        <v>143</v>
      </c>
      <c r="AU137" s="149" t="s">
        <v>82</v>
      </c>
      <c r="AY137" s="13" t="s">
        <v>142</v>
      </c>
      <c r="BE137" s="150">
        <f>IF(O137="základní",K137,0)</f>
        <v>0</v>
      </c>
      <c r="BF137" s="150">
        <f>IF(O137="snížená",K137,0)</f>
        <v>0</v>
      </c>
      <c r="BG137" s="150">
        <f>IF(O137="zákl. přenesená",K137,0)</f>
        <v>0</v>
      </c>
      <c r="BH137" s="150">
        <f>IF(O137="sníž. přenesená",K137,0)</f>
        <v>0</v>
      </c>
      <c r="BI137" s="150">
        <f>IF(O137="nulová",K137,0)</f>
        <v>0</v>
      </c>
      <c r="BJ137" s="13" t="s">
        <v>82</v>
      </c>
      <c r="BK137" s="150">
        <f>ROUND(P137*H137,2)</f>
        <v>0</v>
      </c>
      <c r="BL137" s="13" t="s">
        <v>147</v>
      </c>
      <c r="BM137" s="149" t="s">
        <v>371</v>
      </c>
    </row>
    <row r="138" spans="1:65" s="2" customFormat="1" ht="19.5">
      <c r="A138" s="28"/>
      <c r="B138" s="29"/>
      <c r="C138" s="28"/>
      <c r="D138" s="151" t="s">
        <v>149</v>
      </c>
      <c r="E138" s="28"/>
      <c r="F138" s="152" t="s">
        <v>372</v>
      </c>
      <c r="G138" s="28"/>
      <c r="H138" s="28"/>
      <c r="I138" s="153"/>
      <c r="J138" s="153"/>
      <c r="K138" s="28"/>
      <c r="L138" s="28"/>
      <c r="M138" s="29"/>
      <c r="N138" s="156"/>
      <c r="O138" s="157"/>
      <c r="P138" s="158"/>
      <c r="Q138" s="158"/>
      <c r="R138" s="158"/>
      <c r="S138" s="158"/>
      <c r="T138" s="158"/>
      <c r="U138" s="158"/>
      <c r="V138" s="158"/>
      <c r="W138" s="158"/>
      <c r="X138" s="159"/>
      <c r="Y138" s="28"/>
      <c r="Z138" s="28"/>
      <c r="AA138" s="28"/>
      <c r="AB138" s="28"/>
      <c r="AC138" s="28"/>
      <c r="AD138" s="28"/>
      <c r="AE138" s="28"/>
      <c r="AT138" s="13" t="s">
        <v>149</v>
      </c>
      <c r="AU138" s="13" t="s">
        <v>82</v>
      </c>
    </row>
    <row r="139" spans="1:65" s="2" customFormat="1" ht="6.95" customHeight="1">
      <c r="A139" s="28"/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29"/>
      <c r="N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</row>
  </sheetData>
  <autoFilter ref="C116:L138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zakázky</vt:lpstr>
      <vt:lpstr>01 - prohlídky oblast Plzeň</vt:lpstr>
      <vt:lpstr>02 - prohlídky oblast Č. ...</vt:lpstr>
      <vt:lpstr>03 - revize OE Plzeň</vt:lpstr>
      <vt:lpstr>04 - revize OE Klatovy</vt:lpstr>
      <vt:lpstr>05 - revize SNTZ Plzeň</vt:lpstr>
      <vt:lpstr>06 - OE Č. Budějovice</vt:lpstr>
      <vt:lpstr>07 - OE Strakonice</vt:lpstr>
      <vt:lpstr>08 - OE Veselí n. L.</vt:lpstr>
      <vt:lpstr>09 - SPS</vt:lpstr>
      <vt:lpstr>'01 - prohlídky oblast Plzeň'!Názvy_tisku</vt:lpstr>
      <vt:lpstr>'02 - prohlídky oblast Č. ...'!Názvy_tisku</vt:lpstr>
      <vt:lpstr>'03 - revize OE Plzeň'!Názvy_tisku</vt:lpstr>
      <vt:lpstr>'04 - revize OE Klatovy'!Názvy_tisku</vt:lpstr>
      <vt:lpstr>'05 - revize SNTZ Plzeň'!Názvy_tisku</vt:lpstr>
      <vt:lpstr>'06 - OE Č. Budějovice'!Názvy_tisku</vt:lpstr>
      <vt:lpstr>'07 - OE Strakonice'!Názvy_tisku</vt:lpstr>
      <vt:lpstr>'08 - OE Veselí n. L.'!Názvy_tisku</vt:lpstr>
      <vt:lpstr>'09 - SPS'!Názvy_tisku</vt:lpstr>
      <vt:lpstr>'Rekapitulace zakázky'!Názvy_tisku</vt:lpstr>
      <vt:lpstr>'01 - prohlídky oblast Plzeň'!Oblast_tisku</vt:lpstr>
      <vt:lpstr>'02 - prohlídky oblast Č. ...'!Oblast_tisku</vt:lpstr>
      <vt:lpstr>'03 - revize OE Plzeň'!Oblast_tisku</vt:lpstr>
      <vt:lpstr>'04 - revize OE Klatovy'!Oblast_tisku</vt:lpstr>
      <vt:lpstr>'05 - revize SNTZ Plzeň'!Oblast_tisku</vt:lpstr>
      <vt:lpstr>'06 - OE Č. Budějovice'!Oblast_tisku</vt:lpstr>
      <vt:lpstr>'07 - OE Strakonice'!Oblast_tisku</vt:lpstr>
      <vt:lpstr>'08 - OE Veselí n. L.'!Oblast_tisku</vt:lpstr>
      <vt:lpstr>'09 - SPS'!Oblast_tisku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Svoboda Miroslav</dc:creator>
  <cp:lastModifiedBy>Freisleben Miroslav, Ing.</cp:lastModifiedBy>
  <dcterms:created xsi:type="dcterms:W3CDTF">2020-11-25T08:33:26Z</dcterms:created>
  <dcterms:modified xsi:type="dcterms:W3CDTF">2020-11-25T08:37:50Z</dcterms:modified>
</cp:coreProperties>
</file>